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kuments\LIPARIT\2026\2026 hamaynq byujener\marzi hamaynq byujener HRAPARAKMAN hamar 2026\"/>
    </mc:Choice>
  </mc:AlternateContent>
  <bookViews>
    <workbookView xWindow="0" yWindow="0" windowWidth="20490" windowHeight="7530" activeTab="5"/>
  </bookViews>
  <sheets>
    <sheet name="grutyun" sheetId="1" r:id="rId1"/>
    <sheet name="1.ekamutner" sheetId="2" r:id="rId2"/>
    <sheet name="2.Gorcarnakan tsaxs" sheetId="3" r:id="rId3"/>
    <sheet name="3.Tntesagitakan tsaxs" sheetId="4" r:id="rId4"/>
    <sheet name="4.Devicit" sheetId="5" r:id="rId5"/>
    <sheet name="Dificiti caxs" sheetId="6" r:id="rId6"/>
  </sheets>
  <externalReferences>
    <externalReference r:id="rId7"/>
  </externalReferences>
  <calcPr calcId="152511"/>
</workbook>
</file>

<file path=xl/calcChain.xml><?xml version="1.0" encoding="utf-8"?>
<calcChain xmlns="http://schemas.openxmlformats.org/spreadsheetml/2006/main">
  <c r="D84" i="6" l="1"/>
  <c r="D83" i="6"/>
  <c r="F81" i="6"/>
  <c r="E81" i="6"/>
  <c r="E75" i="6" s="1"/>
  <c r="E69" i="6" s="1"/>
  <c r="E67" i="6" s="1"/>
  <c r="D81" i="6"/>
  <c r="D80" i="6"/>
  <c r="D79" i="6"/>
  <c r="F77" i="6"/>
  <c r="F75" i="6" s="1"/>
  <c r="D74" i="6"/>
  <c r="D73" i="6"/>
  <c r="F71" i="6"/>
  <c r="D71" i="6"/>
  <c r="D66" i="6"/>
  <c r="D65" i="6"/>
  <c r="D64" i="6"/>
  <c r="D61" i="6"/>
  <c r="F59" i="6"/>
  <c r="F53" i="6" s="1"/>
  <c r="E59" i="6"/>
  <c r="E58" i="6"/>
  <c r="D57" i="6"/>
  <c r="D55" i="6"/>
  <c r="D58" i="6" s="1"/>
  <c r="D62" i="6" s="1"/>
  <c r="D59" i="6" s="1"/>
  <c r="D52" i="6"/>
  <c r="D51" i="6"/>
  <c r="D49" i="6" s="1"/>
  <c r="F49" i="6"/>
  <c r="E49" i="6"/>
  <c r="D48" i="6"/>
  <c r="D47" i="6"/>
  <c r="F44" i="6"/>
  <c r="D44" i="6"/>
  <c r="D41" i="6"/>
  <c r="D40" i="6"/>
  <c r="D38" i="6" s="1"/>
  <c r="F38" i="6"/>
  <c r="E38" i="6"/>
  <c r="D37" i="6"/>
  <c r="D36" i="6"/>
  <c r="F34" i="6"/>
  <c r="F32" i="6" s="1"/>
  <c r="E34" i="6"/>
  <c r="E32" i="6"/>
  <c r="E20" i="6" s="1"/>
  <c r="E14" i="6" s="1"/>
  <c r="D31" i="6"/>
  <c r="D30" i="6"/>
  <c r="D28" i="6" s="1"/>
  <c r="F28" i="6"/>
  <c r="D27" i="6"/>
  <c r="D26" i="6"/>
  <c r="F24" i="6"/>
  <c r="D24" i="6"/>
  <c r="F22" i="6"/>
  <c r="F20" i="6" s="1"/>
  <c r="F14" i="6" s="1"/>
  <c r="D19" i="6"/>
  <c r="D18" i="6"/>
  <c r="F16" i="6"/>
  <c r="D16" i="6"/>
  <c r="D77" i="6" l="1"/>
  <c r="D75" i="6" s="1"/>
  <c r="D34" i="6"/>
  <c r="D32" i="6" s="1"/>
  <c r="D22" i="6"/>
  <c r="E53" i="6"/>
  <c r="F42" i="6"/>
  <c r="F12" i="6" s="1"/>
  <c r="F10" i="6" s="1"/>
  <c r="D69" i="6"/>
  <c r="D67" i="6" s="1"/>
  <c r="F69" i="6"/>
  <c r="F67" i="6" s="1"/>
  <c r="D20" i="6"/>
  <c r="D14" i="6" s="1"/>
  <c r="E42" i="6"/>
  <c r="E12" i="6" s="1"/>
  <c r="E10" i="6" s="1"/>
  <c r="D53" i="6"/>
  <c r="D42" i="6" s="1"/>
  <c r="H137" i="3"/>
  <c r="D32" i="4"/>
  <c r="G11" i="3"/>
  <c r="D9" i="5"/>
  <c r="E9" i="5"/>
  <c r="E14" i="5" s="1"/>
  <c r="D14" i="5"/>
  <c r="C15" i="5"/>
  <c r="D15" i="5"/>
  <c r="E15" i="5"/>
  <c r="C16" i="5"/>
  <c r="D16" i="5"/>
  <c r="E16" i="5"/>
  <c r="E14" i="4"/>
  <c r="E12" i="4"/>
  <c r="D16" i="4"/>
  <c r="D17" i="4"/>
  <c r="D18" i="4"/>
  <c r="E19" i="4"/>
  <c r="D21" i="4"/>
  <c r="D19" i="4"/>
  <c r="E22" i="4"/>
  <c r="D24" i="4"/>
  <c r="D22" i="4"/>
  <c r="E27" i="4"/>
  <c r="D29" i="4"/>
  <c r="D30" i="4"/>
  <c r="D27" i="4"/>
  <c r="D31" i="4"/>
  <c r="D33" i="4"/>
  <c r="D34" i="4"/>
  <c r="D35" i="4"/>
  <c r="E36" i="4"/>
  <c r="D38" i="4"/>
  <c r="D36" i="4"/>
  <c r="D39" i="4"/>
  <c r="D40" i="4"/>
  <c r="E41" i="4"/>
  <c r="D43" i="4"/>
  <c r="D44" i="4"/>
  <c r="D45" i="4"/>
  <c r="D46" i="4"/>
  <c r="D47" i="4"/>
  <c r="D48" i="4"/>
  <c r="D49" i="4"/>
  <c r="D50" i="4"/>
  <c r="E51" i="4"/>
  <c r="D53" i="4"/>
  <c r="D51" i="4"/>
  <c r="E54" i="4"/>
  <c r="D56" i="4"/>
  <c r="D57" i="4"/>
  <c r="D54" i="4"/>
  <c r="E58" i="4"/>
  <c r="D60" i="4"/>
  <c r="D61" i="4"/>
  <c r="D62" i="4"/>
  <c r="D63" i="4"/>
  <c r="D64" i="4"/>
  <c r="D65" i="4"/>
  <c r="D66" i="4"/>
  <c r="D67" i="4"/>
  <c r="D70" i="4"/>
  <c r="D68" i="4"/>
  <c r="E70" i="4"/>
  <c r="E68" i="4"/>
  <c r="D72" i="4"/>
  <c r="D73" i="4"/>
  <c r="D74" i="4"/>
  <c r="E74" i="4"/>
  <c r="D76" i="4"/>
  <c r="D77" i="4"/>
  <c r="E78" i="4"/>
  <c r="D80" i="4"/>
  <c r="D81" i="4"/>
  <c r="D82" i="4"/>
  <c r="D78" i="4"/>
  <c r="E85" i="4"/>
  <c r="E83" i="4"/>
  <c r="D87" i="4"/>
  <c r="D85" i="4"/>
  <c r="D83" i="4"/>
  <c r="D88" i="4"/>
  <c r="E89" i="4"/>
  <c r="D91" i="4"/>
  <c r="D89" i="4"/>
  <c r="D92" i="4"/>
  <c r="D95" i="4"/>
  <c r="E95" i="4"/>
  <c r="D97" i="4"/>
  <c r="D98" i="4"/>
  <c r="D99" i="4"/>
  <c r="E99" i="4"/>
  <c r="D101" i="4"/>
  <c r="D102" i="4"/>
  <c r="E103" i="4"/>
  <c r="D105" i="4"/>
  <c r="D103" i="4"/>
  <c r="D93" i="4"/>
  <c r="D106" i="4"/>
  <c r="E109" i="4"/>
  <c r="D111" i="4"/>
  <c r="D109" i="4"/>
  <c r="D107" i="4"/>
  <c r="D112" i="4"/>
  <c r="D113" i="4"/>
  <c r="D116" i="4"/>
  <c r="D114" i="4"/>
  <c r="D117" i="4"/>
  <c r="E118" i="4"/>
  <c r="E114" i="4"/>
  <c r="D120" i="4"/>
  <c r="D118" i="4"/>
  <c r="E120" i="4"/>
  <c r="D122" i="4"/>
  <c r="D123" i="4"/>
  <c r="D124" i="4"/>
  <c r="E127" i="4"/>
  <c r="D129" i="4"/>
  <c r="D127" i="4"/>
  <c r="D130" i="4"/>
  <c r="E131" i="4"/>
  <c r="E125" i="4"/>
  <c r="D133" i="4"/>
  <c r="D134" i="4"/>
  <c r="D131" i="4"/>
  <c r="D125" i="4"/>
  <c r="D135" i="4"/>
  <c r="D136" i="4"/>
  <c r="E137" i="4"/>
  <c r="D139" i="4"/>
  <c r="D137" i="4"/>
  <c r="E142" i="4"/>
  <c r="D144" i="4"/>
  <c r="D145" i="4"/>
  <c r="D142" i="4"/>
  <c r="E146" i="4"/>
  <c r="D148" i="4"/>
  <c r="D149" i="4"/>
  <c r="D150" i="4"/>
  <c r="D146" i="4"/>
  <c r="D151" i="4"/>
  <c r="D152" i="4"/>
  <c r="E152" i="4"/>
  <c r="D154" i="4"/>
  <c r="E155" i="4"/>
  <c r="D157" i="4"/>
  <c r="D158" i="4"/>
  <c r="D155" i="4"/>
  <c r="E159" i="4"/>
  <c r="D161" i="4"/>
  <c r="D159" i="4"/>
  <c r="D162" i="4"/>
  <c r="E162" i="4"/>
  <c r="D164" i="4"/>
  <c r="E165" i="4"/>
  <c r="E140" i="4"/>
  <c r="E10" i="4"/>
  <c r="E8" i="4"/>
  <c r="F165" i="4"/>
  <c r="F140" i="4"/>
  <c r="F10" i="4"/>
  <c r="D167" i="4"/>
  <c r="D165" i="4" s="1"/>
  <c r="D140" i="4" s="1"/>
  <c r="D10" i="4" s="1"/>
  <c r="D8" i="4" s="1"/>
  <c r="D168" i="4"/>
  <c r="F173" i="4"/>
  <c r="D175" i="4"/>
  <c r="D173" i="4"/>
  <c r="D176" i="4"/>
  <c r="D177" i="4"/>
  <c r="F178" i="4"/>
  <c r="D180" i="4"/>
  <c r="D181" i="4"/>
  <c r="D182" i="4"/>
  <c r="D178" i="4"/>
  <c r="F183" i="4"/>
  <c r="D185" i="4"/>
  <c r="D186" i="4"/>
  <c r="D187" i="4"/>
  <c r="D183" i="4"/>
  <c r="D188" i="4"/>
  <c r="F189" i="4"/>
  <c r="D191" i="4"/>
  <c r="D192" i="4"/>
  <c r="D189" i="4"/>
  <c r="D193" i="4"/>
  <c r="D194" i="4"/>
  <c r="F195" i="4"/>
  <c r="D197" i="4"/>
  <c r="D195" i="4"/>
  <c r="F198" i="4"/>
  <c r="D200" i="4"/>
  <c r="D198" i="4"/>
  <c r="D201" i="4"/>
  <c r="D202" i="4"/>
  <c r="D203" i="4"/>
  <c r="F206" i="4"/>
  <c r="F204" i="4"/>
  <c r="D208" i="4"/>
  <c r="D209" i="4"/>
  <c r="D210" i="4"/>
  <c r="F211" i="4"/>
  <c r="D213" i="4"/>
  <c r="F214" i="4"/>
  <c r="D216" i="4"/>
  <c r="D217" i="4"/>
  <c r="D214" i="4"/>
  <c r="D218" i="4"/>
  <c r="F219" i="4"/>
  <c r="D221" i="4"/>
  <c r="D219" i="4"/>
  <c r="F222" i="4"/>
  <c r="D224" i="4"/>
  <c r="D225" i="4"/>
  <c r="D222" i="4"/>
  <c r="D226" i="4"/>
  <c r="D227" i="4"/>
  <c r="H11" i="3"/>
  <c r="F13" i="3"/>
  <c r="F11" i="3"/>
  <c r="F14" i="3"/>
  <c r="F15" i="3"/>
  <c r="G16" i="3"/>
  <c r="H16" i="3"/>
  <c r="H9" i="3"/>
  <c r="F18" i="3"/>
  <c r="F16" i="3"/>
  <c r="F19" i="3"/>
  <c r="G20" i="3"/>
  <c r="H20" i="3"/>
  <c r="F22" i="3"/>
  <c r="F23" i="3"/>
  <c r="F24" i="3"/>
  <c r="F25" i="3"/>
  <c r="G25" i="3"/>
  <c r="H25" i="3"/>
  <c r="F27" i="3"/>
  <c r="F28" i="3"/>
  <c r="G28" i="3"/>
  <c r="H28" i="3"/>
  <c r="F30" i="3"/>
  <c r="G31" i="3"/>
  <c r="H31" i="3"/>
  <c r="F33" i="3"/>
  <c r="F31" i="3"/>
  <c r="G34" i="3"/>
  <c r="H34" i="3"/>
  <c r="F36" i="3"/>
  <c r="F34" i="3"/>
  <c r="G37" i="3"/>
  <c r="H37" i="3"/>
  <c r="G39" i="3"/>
  <c r="H39" i="3"/>
  <c r="F41" i="3"/>
  <c r="F42" i="3"/>
  <c r="F39" i="3"/>
  <c r="F37" i="3"/>
  <c r="G44" i="3"/>
  <c r="H44" i="3"/>
  <c r="F46" i="3"/>
  <c r="F44" i="3"/>
  <c r="G46" i="3"/>
  <c r="H46" i="3"/>
  <c r="F48" i="3"/>
  <c r="F49" i="3"/>
  <c r="G49" i="3"/>
  <c r="H49" i="3"/>
  <c r="F51" i="3"/>
  <c r="F52" i="3"/>
  <c r="G52" i="3"/>
  <c r="H52" i="3"/>
  <c r="F54" i="3"/>
  <c r="F55" i="3"/>
  <c r="G55" i="3"/>
  <c r="H55" i="3"/>
  <c r="F57" i="3"/>
  <c r="F58" i="3"/>
  <c r="G58" i="3"/>
  <c r="H58" i="3"/>
  <c r="F60" i="3"/>
  <c r="G61" i="3"/>
  <c r="G63" i="3"/>
  <c r="H63" i="3"/>
  <c r="H61" i="3"/>
  <c r="F65" i="3"/>
  <c r="F66" i="3"/>
  <c r="F63" i="3"/>
  <c r="F61" i="3"/>
  <c r="F67" i="3"/>
  <c r="G68" i="3"/>
  <c r="H68" i="3"/>
  <c r="F70" i="3"/>
  <c r="F68" i="3"/>
  <c r="G71" i="3"/>
  <c r="H71" i="3"/>
  <c r="F73" i="3"/>
  <c r="F71" i="3"/>
  <c r="F74" i="3"/>
  <c r="F75" i="3"/>
  <c r="G75" i="3"/>
  <c r="H75" i="3"/>
  <c r="F77" i="3"/>
  <c r="F78" i="3"/>
  <c r="G78" i="3"/>
  <c r="H78" i="3"/>
  <c r="F80" i="3"/>
  <c r="F81" i="3"/>
  <c r="G81" i="3"/>
  <c r="H81" i="3"/>
  <c r="F83" i="3"/>
  <c r="G84" i="3"/>
  <c r="H84" i="3"/>
  <c r="F86" i="3"/>
  <c r="F84" i="3"/>
  <c r="G89" i="3"/>
  <c r="H89" i="3"/>
  <c r="F91" i="3"/>
  <c r="F92" i="3"/>
  <c r="F89" i="3"/>
  <c r="G93" i="3"/>
  <c r="H93" i="3"/>
  <c r="F95" i="3"/>
  <c r="F93" i="3"/>
  <c r="F96" i="3"/>
  <c r="F97" i="3"/>
  <c r="F98" i="3"/>
  <c r="G99" i="3"/>
  <c r="G87" i="3"/>
  <c r="H99" i="3"/>
  <c r="F101" i="3"/>
  <c r="F102" i="3"/>
  <c r="F99" i="3"/>
  <c r="F103" i="3"/>
  <c r="F104" i="3"/>
  <c r="F105" i="3"/>
  <c r="F106" i="3"/>
  <c r="G107" i="3"/>
  <c r="H107" i="3"/>
  <c r="F109" i="3"/>
  <c r="F110" i="3"/>
  <c r="F107" i="3"/>
  <c r="F111" i="3"/>
  <c r="G112" i="3"/>
  <c r="H112" i="3"/>
  <c r="F114" i="3"/>
  <c r="F112" i="3"/>
  <c r="F115" i="3"/>
  <c r="F116" i="3"/>
  <c r="F117" i="3"/>
  <c r="F118" i="3"/>
  <c r="G119" i="3"/>
  <c r="H119" i="3"/>
  <c r="F121" i="3"/>
  <c r="F119" i="3"/>
  <c r="G122" i="3"/>
  <c r="H122" i="3"/>
  <c r="F124" i="3"/>
  <c r="F122" i="3"/>
  <c r="F125" i="3"/>
  <c r="F126" i="3"/>
  <c r="F127" i="3"/>
  <c r="G128" i="3"/>
  <c r="H128" i="3"/>
  <c r="F130" i="3"/>
  <c r="F131" i="3"/>
  <c r="F128" i="3"/>
  <c r="F132" i="3"/>
  <c r="F133" i="3"/>
  <c r="F134" i="3"/>
  <c r="F135" i="3"/>
  <c r="F136" i="3"/>
  <c r="G137" i="3"/>
  <c r="F139" i="3"/>
  <c r="F137" i="3"/>
  <c r="G142" i="3"/>
  <c r="H142" i="3"/>
  <c r="F144" i="3"/>
  <c r="F142" i="3"/>
  <c r="F145" i="3"/>
  <c r="G145" i="3"/>
  <c r="H145" i="3"/>
  <c r="F147" i="3"/>
  <c r="F148" i="3"/>
  <c r="G148" i="3"/>
  <c r="H148" i="3"/>
  <c r="F150" i="3"/>
  <c r="G151" i="3"/>
  <c r="G140" i="3"/>
  <c r="H151" i="3"/>
  <c r="H140" i="3"/>
  <c r="F153" i="3"/>
  <c r="F151" i="3"/>
  <c r="F140" i="3"/>
  <c r="F154" i="3"/>
  <c r="G154" i="3"/>
  <c r="H154" i="3"/>
  <c r="F156" i="3"/>
  <c r="F157" i="3"/>
  <c r="G157" i="3"/>
  <c r="H157" i="3"/>
  <c r="F159" i="3"/>
  <c r="F162" i="3"/>
  <c r="G162" i="3"/>
  <c r="H162" i="3"/>
  <c r="F164" i="3"/>
  <c r="F165" i="3"/>
  <c r="G165" i="3"/>
  <c r="H165" i="3"/>
  <c r="F167" i="3"/>
  <c r="G168" i="3"/>
  <c r="G160" i="3"/>
  <c r="H168" i="3"/>
  <c r="F170" i="3"/>
  <c r="F168" i="3"/>
  <c r="G171" i="3"/>
  <c r="H171" i="3"/>
  <c r="H160" i="3"/>
  <c r="F173" i="3"/>
  <c r="F171" i="3"/>
  <c r="F174" i="3"/>
  <c r="G174" i="3"/>
  <c r="H174" i="3"/>
  <c r="F176" i="3"/>
  <c r="G177" i="3"/>
  <c r="H177" i="3"/>
  <c r="F179" i="3"/>
  <c r="F177" i="3"/>
  <c r="G182" i="3"/>
  <c r="H182" i="3"/>
  <c r="F184" i="3"/>
  <c r="F185" i="3"/>
  <c r="F182" i="3"/>
  <c r="F186" i="3"/>
  <c r="G187" i="3"/>
  <c r="G180" i="3"/>
  <c r="H187" i="3"/>
  <c r="H180" i="3"/>
  <c r="F189" i="3"/>
  <c r="F190" i="3"/>
  <c r="F187" i="3"/>
  <c r="F191" i="3"/>
  <c r="F192" i="3"/>
  <c r="G193" i="3"/>
  <c r="H193" i="3"/>
  <c r="F195" i="3"/>
  <c r="F193" i="3"/>
  <c r="F196" i="3"/>
  <c r="F197" i="3"/>
  <c r="F198" i="3"/>
  <c r="F199" i="3"/>
  <c r="G199" i="3"/>
  <c r="H199" i="3"/>
  <c r="F201" i="3"/>
  <c r="F202" i="3"/>
  <c r="G202" i="3"/>
  <c r="H202" i="3"/>
  <c r="F204" i="3"/>
  <c r="G205" i="3"/>
  <c r="H205" i="3"/>
  <c r="F207" i="3"/>
  <c r="F208" i="3"/>
  <c r="F205" i="3"/>
  <c r="G211" i="3"/>
  <c r="H211" i="3"/>
  <c r="H209" i="3"/>
  <c r="F213" i="3"/>
  <c r="F211" i="3"/>
  <c r="G214" i="3"/>
  <c r="H214" i="3"/>
  <c r="F216" i="3"/>
  <c r="F217" i="3"/>
  <c r="F218" i="3"/>
  <c r="F219" i="3"/>
  <c r="F220" i="3"/>
  <c r="F221" i="3"/>
  <c r="F222" i="3"/>
  <c r="G223" i="3"/>
  <c r="H223" i="3"/>
  <c r="F225" i="3"/>
  <c r="F226" i="3"/>
  <c r="F223" i="3"/>
  <c r="F227" i="3"/>
  <c r="G228" i="3"/>
  <c r="H228" i="3"/>
  <c r="F230" i="3"/>
  <c r="F228" i="3"/>
  <c r="F231" i="3"/>
  <c r="F232" i="3"/>
  <c r="F233" i="3"/>
  <c r="G233" i="3"/>
  <c r="H233" i="3"/>
  <c r="F235" i="3"/>
  <c r="F236" i="3"/>
  <c r="G236" i="3"/>
  <c r="H236" i="3"/>
  <c r="F238" i="3"/>
  <c r="G241" i="3"/>
  <c r="H241" i="3"/>
  <c r="F243" i="3"/>
  <c r="F241" i="3"/>
  <c r="F244" i="3"/>
  <c r="G245" i="3"/>
  <c r="H245" i="3"/>
  <c r="H239" i="3"/>
  <c r="F247" i="3"/>
  <c r="F245" i="3"/>
  <c r="F248" i="3"/>
  <c r="G249" i="3"/>
  <c r="H249" i="3"/>
  <c r="F251" i="3"/>
  <c r="F252" i="3"/>
  <c r="F249" i="3"/>
  <c r="G253" i="3"/>
  <c r="H253" i="3"/>
  <c r="F255" i="3"/>
  <c r="F256" i="3"/>
  <c r="F253" i="3"/>
  <c r="G257" i="3"/>
  <c r="H257" i="3"/>
  <c r="F259" i="3"/>
  <c r="F257" i="3"/>
  <c r="F260" i="3"/>
  <c r="G261" i="3"/>
  <c r="H261" i="3"/>
  <c r="F263" i="3"/>
  <c r="F261" i="3"/>
  <c r="G264" i="3"/>
  <c r="H264" i="3"/>
  <c r="F266" i="3"/>
  <c r="F264" i="3"/>
  <c r="G267" i="3"/>
  <c r="H267" i="3"/>
  <c r="F269" i="3"/>
  <c r="F267" i="3"/>
  <c r="H270" i="3"/>
  <c r="G272" i="3"/>
  <c r="H272" i="3"/>
  <c r="F274" i="3"/>
  <c r="F272" i="3"/>
  <c r="F270" i="3"/>
  <c r="F275" i="3"/>
  <c r="F276" i="3"/>
  <c r="G276" i="3"/>
  <c r="H276" i="3"/>
  <c r="F278" i="3"/>
  <c r="F279" i="3"/>
  <c r="G279" i="3"/>
  <c r="H279" i="3"/>
  <c r="F281" i="3"/>
  <c r="F282" i="3"/>
  <c r="G282" i="3"/>
  <c r="G270" i="3"/>
  <c r="H282" i="3"/>
  <c r="F284" i="3"/>
  <c r="F285" i="3"/>
  <c r="G285" i="3"/>
  <c r="H285" i="3"/>
  <c r="F287" i="3"/>
  <c r="F288" i="3"/>
  <c r="G288" i="3"/>
  <c r="H288" i="3"/>
  <c r="F290" i="3"/>
  <c r="F291" i="3"/>
  <c r="G291" i="3"/>
  <c r="H291" i="3"/>
  <c r="F293" i="3"/>
  <c r="F294" i="3"/>
  <c r="G294" i="3"/>
  <c r="H294" i="3"/>
  <c r="F296" i="3"/>
  <c r="G298" i="3"/>
  <c r="H298" i="3"/>
  <c r="F300" i="3"/>
  <c r="F298" i="3"/>
  <c r="F301" i="3"/>
  <c r="G304" i="3"/>
  <c r="G302" i="3"/>
  <c r="G8" i="3"/>
  <c r="H304" i="3"/>
  <c r="H302" i="3"/>
  <c r="F306" i="3"/>
  <c r="F304" i="3" s="1"/>
  <c r="F302" i="3" s="1"/>
  <c r="F8" i="3" s="1"/>
  <c r="E11" i="2"/>
  <c r="E10" i="2" s="1"/>
  <c r="E9" i="2" s="1"/>
  <c r="G11" i="2"/>
  <c r="D12" i="2"/>
  <c r="D11" i="2" s="1"/>
  <c r="D10" i="2" s="1"/>
  <c r="D13" i="2"/>
  <c r="D14" i="2"/>
  <c r="E15" i="2"/>
  <c r="G15" i="2"/>
  <c r="D16" i="2"/>
  <c r="D15" i="2" s="1"/>
  <c r="E17" i="2"/>
  <c r="D17" i="2" s="1"/>
  <c r="G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E37" i="2"/>
  <c r="D37" i="2" s="1"/>
  <c r="G37" i="2"/>
  <c r="G10" i="2" s="1"/>
  <c r="D38" i="2"/>
  <c r="D39" i="2"/>
  <c r="E41" i="2"/>
  <c r="E40" i="2"/>
  <c r="G41" i="2"/>
  <c r="G40" i="2"/>
  <c r="D42" i="2"/>
  <c r="D41" i="2"/>
  <c r="D40" i="2" s="1"/>
  <c r="D43" i="2"/>
  <c r="D44" i="2"/>
  <c r="D45" i="2"/>
  <c r="D47" i="2"/>
  <c r="E47" i="2"/>
  <c r="G47" i="2"/>
  <c r="G46" i="2"/>
  <c r="D48" i="2"/>
  <c r="F49" i="2"/>
  <c r="G49" i="2"/>
  <c r="D50" i="2"/>
  <c r="D49" i="2"/>
  <c r="E51" i="2"/>
  <c r="G51" i="2"/>
  <c r="D52" i="2"/>
  <c r="D51" i="2" s="1"/>
  <c r="F53" i="2"/>
  <c r="G53" i="2"/>
  <c r="D54" i="2"/>
  <c r="D53" i="2"/>
  <c r="E55" i="2"/>
  <c r="E46" i="2"/>
  <c r="D56" i="2"/>
  <c r="E57" i="2"/>
  <c r="G57" i="2"/>
  <c r="G55" i="2"/>
  <c r="D58" i="2"/>
  <c r="D59" i="2"/>
  <c r="D57" i="2" s="1"/>
  <c r="D60" i="2"/>
  <c r="D61" i="2"/>
  <c r="F62" i="2"/>
  <c r="F46" i="2"/>
  <c r="G62" i="2"/>
  <c r="D63" i="2"/>
  <c r="D62" i="2" s="1"/>
  <c r="D64" i="2"/>
  <c r="F66" i="2"/>
  <c r="F65" i="2" s="1"/>
  <c r="F9" i="2" s="1"/>
  <c r="G66" i="2"/>
  <c r="D67" i="2"/>
  <c r="D66" i="2"/>
  <c r="E68" i="2"/>
  <c r="E65" i="2" s="1"/>
  <c r="G68" i="2"/>
  <c r="G65" i="2" s="1"/>
  <c r="D69" i="2"/>
  <c r="D68" i="2"/>
  <c r="E70" i="2"/>
  <c r="G70" i="2"/>
  <c r="D71" i="2"/>
  <c r="D70" i="2" s="1"/>
  <c r="D72" i="2"/>
  <c r="D73" i="2"/>
  <c r="D74" i="2"/>
  <c r="E75" i="2"/>
  <c r="G75" i="2"/>
  <c r="D76" i="2"/>
  <c r="D77" i="2"/>
  <c r="D78" i="2"/>
  <c r="D75" i="2" s="1"/>
  <c r="E80" i="2"/>
  <c r="E79" i="2"/>
  <c r="G80" i="2"/>
  <c r="G79" i="2"/>
  <c r="D81" i="2"/>
  <c r="D82" i="2"/>
  <c r="D83" i="2"/>
  <c r="D84" i="2"/>
  <c r="D85" i="2"/>
  <c r="D86" i="2"/>
  <c r="D87" i="2"/>
  <c r="D88" i="2"/>
  <c r="D89" i="2"/>
  <c r="D90" i="2"/>
  <c r="D91" i="2"/>
  <c r="D92" i="2"/>
  <c r="D80" i="2" s="1"/>
  <c r="D79" i="2" s="1"/>
  <c r="D93" i="2"/>
  <c r="D94" i="2"/>
  <c r="D95" i="2"/>
  <c r="D96" i="2"/>
  <c r="D97" i="2"/>
  <c r="D98" i="2"/>
  <c r="D99" i="2"/>
  <c r="D100" i="2"/>
  <c r="D101" i="2"/>
  <c r="D102" i="2"/>
  <c r="E103" i="2"/>
  <c r="G103" i="2"/>
  <c r="D104" i="2"/>
  <c r="D105" i="2"/>
  <c r="D103" i="2"/>
  <c r="E106" i="2"/>
  <c r="G106" i="2"/>
  <c r="D107" i="2"/>
  <c r="D106" i="2" s="1"/>
  <c r="D108" i="2"/>
  <c r="F109" i="2"/>
  <c r="D110" i="2"/>
  <c r="D111" i="2"/>
  <c r="D109" i="2" s="1"/>
  <c r="E112" i="2"/>
  <c r="F112" i="2"/>
  <c r="G112" i="2"/>
  <c r="D113" i="2"/>
  <c r="D114" i="2"/>
  <c r="D115" i="2"/>
  <c r="D112" i="2"/>
  <c r="D58" i="4"/>
  <c r="F20" i="3"/>
  <c r="D211" i="4"/>
  <c r="E93" i="4"/>
  <c r="F180" i="3"/>
  <c r="D206" i="4"/>
  <c r="D204" i="4"/>
  <c r="D171" i="4"/>
  <c r="D169" i="4"/>
  <c r="F171" i="4"/>
  <c r="F169" i="4"/>
  <c r="F8" i="4"/>
  <c r="E25" i="4"/>
  <c r="D41" i="4"/>
  <c r="D25" i="4"/>
  <c r="D14" i="4"/>
  <c r="D12" i="4"/>
  <c r="G239" i="3"/>
  <c r="F239" i="3"/>
  <c r="F214" i="3"/>
  <c r="G209" i="3"/>
  <c r="F209" i="3"/>
  <c r="F160" i="3"/>
  <c r="H87" i="3"/>
  <c r="F87" i="3"/>
  <c r="H8" i="3"/>
  <c r="G9" i="3"/>
  <c r="F9" i="3"/>
  <c r="G125" i="4"/>
  <c r="G136" i="4"/>
  <c r="G167" i="4"/>
  <c r="G9" i="2" l="1"/>
  <c r="D65" i="2"/>
  <c r="D55" i="2"/>
  <c r="D46" i="2" s="1"/>
  <c r="D9" i="2" s="1"/>
  <c r="D10" i="6"/>
  <c r="D12" i="6"/>
  <c r="C9" i="5"/>
  <c r="C14" i="5" s="1"/>
</calcChain>
</file>

<file path=xl/sharedStrings.xml><?xml version="1.0" encoding="utf-8"?>
<sst xmlns="http://schemas.openxmlformats.org/spreadsheetml/2006/main" count="1563" uniqueCount="781">
  <si>
    <t>î³ñ»Ï³Ý Ñ³ëï³ïí³Í åÉ³Ý</t>
  </si>
  <si>
    <t>ÀÝ¹³Ù»ÝÁ (ë.5+ë.6)</t>
  </si>
  <si>
    <t>³Û¹ ÃíáõÙ`</t>
  </si>
  <si>
    <t>í³ñã³Ï³Ý Ù³ë</t>
  </si>
  <si>
    <t>ýáÝ¹³ÛÇÝ Ù³ë</t>
  </si>
  <si>
    <t>1000</t>
  </si>
  <si>
    <t>1100</t>
  </si>
  <si>
    <t>X</t>
  </si>
  <si>
    <t>1110</t>
  </si>
  <si>
    <t>1111</t>
  </si>
  <si>
    <t>1121</t>
  </si>
  <si>
    <t>1130</t>
  </si>
  <si>
    <t>1300</t>
  </si>
  <si>
    <t>1310</t>
  </si>
  <si>
    <t>1311</t>
  </si>
  <si>
    <t>1320</t>
  </si>
  <si>
    <t>1321</t>
  </si>
  <si>
    <t>1330</t>
  </si>
  <si>
    <t>1331</t>
  </si>
  <si>
    <t>1332</t>
  </si>
  <si>
    <t>1333</t>
  </si>
  <si>
    <t>1334</t>
  </si>
  <si>
    <t>1340</t>
  </si>
  <si>
    <t>1341</t>
  </si>
  <si>
    <t>1342</t>
  </si>
  <si>
    <t>1343</t>
  </si>
  <si>
    <t>1350</t>
  </si>
  <si>
    <t>1351</t>
  </si>
  <si>
    <t>1352</t>
  </si>
  <si>
    <t>1360</t>
  </si>
  <si>
    <t>1361</t>
  </si>
  <si>
    <t>1362</t>
  </si>
  <si>
    <t>1370</t>
  </si>
  <si>
    <t>1371</t>
  </si>
  <si>
    <t>1372</t>
  </si>
  <si>
    <t>1380</t>
  </si>
  <si>
    <t>1381</t>
  </si>
  <si>
    <t>1382</t>
  </si>
  <si>
    <t>1390</t>
  </si>
  <si>
    <t>1391</t>
  </si>
  <si>
    <t>1392</t>
  </si>
  <si>
    <t>1393</t>
  </si>
  <si>
    <t>(քաղաքային, գյուղական, թաղային համայնքի անվանումը)</t>
  </si>
  <si>
    <t xml:space="preserve">                      (քաղաքային, գյուղական, թաղային համայնքի անվանումը)</t>
  </si>
  <si>
    <t xml:space="preserve">                                                                      (ամիսը, ամսաթիվը)</t>
  </si>
  <si>
    <t xml:space="preserve">                                                                     (անունը, հայրանունը, ազգանունը)</t>
  </si>
  <si>
    <t>(հազար դրամով)</t>
  </si>
  <si>
    <t>ÀÝ¹³Ù»ÝÁ</t>
  </si>
  <si>
    <t>³Û¹ ÃíáõÙ</t>
  </si>
  <si>
    <t>(ë.7 + ë8)</t>
  </si>
  <si>
    <t>í³ñã³Ï³Ý µÛáõç»</t>
  </si>
  <si>
    <t>ýáÝ¹³ÛÇÝ µÛáõç»</t>
  </si>
  <si>
    <t xml:space="preserve"> X</t>
  </si>
  <si>
    <t>01</t>
  </si>
  <si>
    <t>0</t>
  </si>
  <si>
    <t>1</t>
  </si>
  <si>
    <t>úñ»Ýë¹Çñ ¨ ·áñÍ³¹Çñ Ù³ñÙÇÝÝ»ñ, å»ï³Ï³Ý Ï³é³í³ñáõÙ, ‎ýÇÝ³Ýë³Ï³Ý ¨ Ñ³ñÏ³µÛáõç»ï³ÛÇÝ Ñ³ñ³µ»ñáõÃÛáõÝÝ»ñ, ³ñï³ùÇÝ Ñ³ñ³µ»ñáõÃÛáõÝÝ»ñ</t>
  </si>
  <si>
    <t>áñÇó`</t>
  </si>
  <si>
    <t xml:space="preserve">úñ»Ýë¹Çñ ¨ ·áñÍ³¹Çñ Ù³ñÙÇÝÝ»ñ,å»ï³Ï³Ý Ï³é³í³ñáõÙ </t>
  </si>
  <si>
    <t>2</t>
  </si>
  <si>
    <t xml:space="preserve">üÇÝ³Ýë³Ï³Ý ¨ Ñ³ñÏ³µÛáõç»ï³ÛÇÝ Ñ³ñ³µ»ñáõÃÛáõÝÝ»ñ </t>
  </si>
  <si>
    <t>3</t>
  </si>
  <si>
    <t xml:space="preserve">²ñï³ùÇÝ Ñ³ñ³µ»ñáõÃÛáõÝÝ»ñ </t>
  </si>
  <si>
    <t>²ñï³ùÇÝ ïÝï»ë³Ï³Ý û·ÝáõÃÛáõÝ</t>
  </si>
  <si>
    <t>²ñï³ùÇÝ ïÝï»ë³Ï³Ý ³ç³ÏóáõÃÛáõÝ</t>
  </si>
  <si>
    <t xml:space="preserve">ØÇç³½·³ÛÇÝ Ï³½Ù³Ï»ñåáõÃÛáõÝÝ»ñÇ ÙÇçáóáí ïñ³Ù³¹ñíáÕ ïÝï»ë³Ï³Ý û·ÝáõÃÛáõÝ </t>
  </si>
  <si>
    <t>ÀÝ¹Ñ³Ýáõñ µÝáõÛÃÇ Í³é³ÛáõÃÛáõÝÝ»ñ</t>
  </si>
  <si>
    <t xml:space="preserve">²ßË³ï³Ï³½ÙÇ /Ï³¹ñ»ñÇ/ ·Íáí ÁÝ¹Ñ³Ýáõñ µÝáõÛÃÇ Í³é³ÛáõÃÛáõÝÝ»ñ </t>
  </si>
  <si>
    <t xml:space="preserve">Ìñ³·ñÙ³Ý ¨ íÇ×³Ï³·ñ³Ï³Ý ÁÝ¹Ñ³Ýáõñ Í³é³ÛáõÃÛáõÝÝ»ñ </t>
  </si>
  <si>
    <t xml:space="preserve">ÀÝ¹Ñ³Ýáõñ µÝáõÛÃÇ ³ÛÉ Í³é³ÛáõÃÛáõÝÝ»ñ </t>
  </si>
  <si>
    <t>ÀÝ¹Ñ³Ýáõñ µÝáõÛÃÇ Ñ»ï³½áï³Ï³Ý ³ßË³ï³Ýù</t>
  </si>
  <si>
    <t xml:space="preserve">ÀÝ¹Ñ³Ýáõñ µÝáõÛÃÇ Ñ»ï³½áï³Ï³Ý ³ßË³ï³Ýù </t>
  </si>
  <si>
    <t xml:space="preserve">ÀÝ¹Ñ³Ýáõñ µÝáõÛÃÇ Ñ³Ýñ³ÛÇÝ Í³é³ÛáõÃÛáõÝÝ»ñÇ ·Íáí Ñ»ï³½áï³Ï³Ý ¨ Ý³Ë³·Í³ÛÇÝ ³ßË³ï³ÝùÝ»ñ </t>
  </si>
  <si>
    <t xml:space="preserve">ÀÝ¹Ñ³Ýáõñ µÝáõÛÃÇ Ñ³Ýñ³ÛÇÝ Í³é³ÛáõÃÛáõÝÝ»ñ ·Íáí Ñ»ï³½áï³Ï³Ý ¨ Ý³Ë³·Í³ÛÇÝ ³ßË³ï³ÝùÝ»ñ  </t>
  </si>
  <si>
    <t>ÀÝ¹Ñ³Ýáõñ µÝáõÛÃÇ Ñ³Ýñ³ÛÇÝ Í³é³ÛáõÃÛáõÝÝ»ñ (³ÛÉ ¹³ë»ñÇÝ ãå³ïÏ³ÝáÕ)</t>
  </si>
  <si>
    <t xml:space="preserve">ÀÝ¹Ñ³Ýáõñ µÝáõÛÃÇ Ñ³Ýñ³ÛÇÝ Í³é³ÛáõÃÛáõÝÝ»ñ (³ÛÉ ¹³ë»ñÇÝ ãå³ïÏ³ÝáÕ) </t>
  </si>
  <si>
    <t xml:space="preserve">ä»ï³Ï³Ý å³ñïùÇ ·Íáí ·áñÍ³éÝáõÃÛáõÝÝ»ñ </t>
  </si>
  <si>
    <t>Î³é³í³ñáõÃÛ³Ý ï³ñµ»ñ Ù³Ï³ñ¹³ÏÝ»ñÇ ÙÇç¨ Çñ³Ï³Ý³óíáÕ ÁÝ¹Ñ³Ýáõñ µÝáõÛÃÇ ïñ³Ýëý»ñïÝ»ñ</t>
  </si>
  <si>
    <t xml:space="preserve"> - ¹ñ³Ù³ßÝáñÑÝ»ñ ÐÐ å»ï³Ï³Ý µÛáõç»ÇÝ  </t>
  </si>
  <si>
    <t xml:space="preserve"> - ¹ñ³Ù³ßÝáñÑÝ»ñ ÐÐ ³ÛÉ Ñ³Ù³ÛÝù»ñÇ µÛáõç»Ý»ñÇÝ  </t>
  </si>
  <si>
    <t>02</t>
  </si>
  <si>
    <t>è³½Ù³Ï³Ý å³ßïå³ÝáõÃÛáõÝ</t>
  </si>
  <si>
    <t xml:space="preserve">è³½Ù³Ï³Ý å³ßïå³ÝáõÃÛáõÝ </t>
  </si>
  <si>
    <t>ø³Õ³ù³óÇ³Ï³Ý å³ßïå³ÝáõÃÛáõÝ</t>
  </si>
  <si>
    <t xml:space="preserve">ø³Õ³ù³óÇ³Ï³Ý å³ßïå³ÝáõÃÛáõÝ </t>
  </si>
  <si>
    <t>²ñï³ùÇÝ é³½Ù³Ï³Ý û·ÝáõÃÛáõÝ</t>
  </si>
  <si>
    <t xml:space="preserve">²ñï³ùÇÝ é³½Ù³Ï³Ý û·ÝáõÃÛáõÝ </t>
  </si>
  <si>
    <t>Ð»ï³½áï³Ï³Ý ¨ Ý³Ë³·Í³ÛÇÝ ³ßË³ï³ÝùÝ»ñ å³ßïå³ÝáõÃÛ³Ý áÉáñïáõÙ</t>
  </si>
  <si>
    <t>ä³ßïå³ÝáõÃÛáõÝ (³ÛÉ ¹³ë»ñÇÝ ãå³ïÏ³ÝáÕ)</t>
  </si>
  <si>
    <t>03</t>
  </si>
  <si>
    <t>Ð³ë³ñ³Ï³Ï³Ý Ï³ñ· ¨ ³Ýíï³Ý·áõÃÛáõÝ</t>
  </si>
  <si>
    <t>àëïÇÏ³ÝáõÃÛáõÝ</t>
  </si>
  <si>
    <t>²½·³ÛÇÝ ³Ýíï³Ý·áõÃÛáõÝ</t>
  </si>
  <si>
    <t>ä»ï³Ï³Ý å³Ñå³ÝáõÃÛáõÝ</t>
  </si>
  <si>
    <t>öñÏ³ñ³ñ Í³é³ÛáõÃÛáõÝ</t>
  </si>
  <si>
    <t xml:space="preserve">öñÏ³ñ³ñ Í³é³ÛáõÃÛáõÝ </t>
  </si>
  <si>
    <t>¸³ï³Ï³Ý ·áñÍáõÝ»áõÃÛáõÝ ¨ Çñ³í³Ï³Ý å³ßïå³ÝáõÃÛáõÝ</t>
  </si>
  <si>
    <t xml:space="preserve">¸³ï³ñ³ÝÝ»ñ </t>
  </si>
  <si>
    <t>Æñ³í³Ï³Ý å³ßïå³ÝáõÃÛáõÝ</t>
  </si>
  <si>
    <t>¸³ï³Ë³½áõÃÛáõÝ</t>
  </si>
  <si>
    <t>Î³É³Ý³í³Ûñ»ñ</t>
  </si>
  <si>
    <t xml:space="preserve">Î³É³Ý³í³Ûñ»ñ </t>
  </si>
  <si>
    <t xml:space="preserve">Ð»ï³½áï³Ï³Ý áõ Ý³Ë³·Í³ÛÇÝ ³ßË³ï³ÝùÝ»ñ Ñ³ë³ñ³Ï³Ï³Ý Ï³ñ·Ç ¨ ³Ýíï³Ý·áõÃÛ³Ý áÉáñïáõÙ </t>
  </si>
  <si>
    <t>Ð³ë³ñ³Ï³Ï³Ý Ï³ñ· ¨ ³Ýíï³Ý·áõÃÛáõÝ  (³ÛÉ ¹³ë»ñÇÝ ãå³ïÏ³ÝáÕ)</t>
  </si>
  <si>
    <t>Ð³ë³ñ³Ï³Ï³Ý Ï³ñ· ¨ ³Ýíï³Ý·áõÃÛáõÝ (³ÛÉ ¹³ë»ñÇÝ ãå³ïÏ³ÝáÕ)</t>
  </si>
  <si>
    <t>04</t>
  </si>
  <si>
    <t>ÀÝ¹Ñ³Ýáõñ µÝáõÛÃÇ ïÝï»ë³Ï³Ý, ³é¨ïñ³ÛÇÝ ¨ ³ßË³ï³ÝùÇ ·Íáí Ñ³ñ³µ»ñáõÃÛáõÝÝ»ñ</t>
  </si>
  <si>
    <t xml:space="preserve">ÀÝ¹Ñ³Ýáõñ µÝáõÛÃÇ ïÝï»ë³Ï³Ý ¨ ³é¨ïñ³ÛÇÝ Ñ³ñ³µ»ñáõÃÛáõÝÝ»ñ </t>
  </si>
  <si>
    <t xml:space="preserve">²ßË³ï³ÝùÇ Ñ»ï Ï³åí³Í ÁÝ¹Ñ³Ýáõñ µÝáõÛÃÇ Ñ³ñ³µ»ñáõÃÛáõÝÝ»ñ </t>
  </si>
  <si>
    <t>¶ÛáõÕ³ïÝï»ëáõÃÛáõÝ, ³Ýï³é³ÛÇÝ ïÝï»ëáõÃÛáõÝ, ÓÏÝáñëáõÃÛáõÝ ¨ áñëáñ¹áõÃÛáõÝ</t>
  </si>
  <si>
    <t xml:space="preserve">¶ÛáõÕ³ïÝï»ëáõÃÛáõÝ </t>
  </si>
  <si>
    <t xml:space="preserve">²Ýï³é³ÛÇÝ ïÝï»ëáõÃÛáõÝ </t>
  </si>
  <si>
    <t>ÒÏÝáñëáõÃÛáõÝ ¨ áñëáñ¹áõÃÛáõÝ</t>
  </si>
  <si>
    <t>àéá·áõÙ</t>
  </si>
  <si>
    <t>ì³é»ÉÇù ¨ ¿Ý»ñ·»ïÇÏ³</t>
  </si>
  <si>
    <t>ø³ñ³ÍáõË  ¨ ³ÛÉ Ï³ñÍñ µÝ³Ï³Ý í³é»ÉÇù</t>
  </si>
  <si>
    <t xml:space="preserve">Ü³íÃ³ÙÃ»ñù ¨ µÝ³Ï³Ý ·³½ </t>
  </si>
  <si>
    <t>ØÇçáõÏ³ÛÇÝ í³é»ÉÇù</t>
  </si>
  <si>
    <t>ì³é»ÉÇùÇ ³ÛÉ ï»ë³ÏÝ»ñ</t>
  </si>
  <si>
    <t xml:space="preserve">¾É»Ïïñ³¿Ý»ñ·Ç³ </t>
  </si>
  <si>
    <t>àã ¿É»Ïïñ³Ï³Ý ¿Ý»ñ·Ç³</t>
  </si>
  <si>
    <t>È»éÝ³³ñ¹ÛáõÝ³Ñ³ÝáõÙ, ³ñ¹ÛáõÝ³µ»ñáõÃÛáõÝ ¨ ßÇÝ³ñ³ñáõÃÛáõÝ</t>
  </si>
  <si>
    <t>Ð³Ýù³ÛÇÝ é»ëáõñëÝ»ñÇ ³ñ¹ÛáõÝ³Ñ³ÝáõÙ, µ³ó³éáõÃÛ³Ùµ µÝ³Ï³Ý í³é»ÉÇùÇ</t>
  </si>
  <si>
    <t xml:space="preserve">²ñ¹ÛáõÝ³µ»ñáõÃÛáõÝ </t>
  </si>
  <si>
    <t xml:space="preserve">ÞÇÝ³ñ³ñáõÃÛáõÝ </t>
  </si>
  <si>
    <t>îñ³Ýëåáñï</t>
  </si>
  <si>
    <t xml:space="preserve">×³Ý³å³ñÑ³ÛÇÝ ïñ³Ýëåáñï </t>
  </si>
  <si>
    <t xml:space="preserve">æñ³ÛÇÝ ïñ³Ýëåáñï </t>
  </si>
  <si>
    <t xml:space="preserve">ºñÏ³ÃáõÕ³ÛÇÝ ïñ³Ýëåáñï </t>
  </si>
  <si>
    <t xml:space="preserve">ú¹³ÛÇÝ ïñ³Ýëåáñï </t>
  </si>
  <si>
    <t xml:space="preserve">ÊáÕáí³Ï³ß³ñ³ÛÇÝ ¨ ³ÛÉ ïñ³Ýëåáñï </t>
  </si>
  <si>
    <t>Î³å</t>
  </si>
  <si>
    <t xml:space="preserve">Î³å </t>
  </si>
  <si>
    <t>²ÛÉ µÝ³·³í³éÝ»ñ</t>
  </si>
  <si>
    <t xml:space="preserve">Ø»Í³Í³Ë ¨ Ù³Ýñ³Í³Ë ³é¨ïáõñ, ³åñ³ÝùÝ»ñÇ å³Ñå³ÝáõÙ ¨ å³Ñ»ëï³íáñáõÙ  </t>
  </si>
  <si>
    <t>ÐÛáõñ³ÝáóÝ»ñ ¨ Ñ³ë³ñ³Ï³Ï³Ý ëÝÝ¹Ç ûµÛ»ÏïÝ»ñ</t>
  </si>
  <si>
    <t xml:space="preserve">¼µáë³ßñçáõÃÛáõÝ </t>
  </si>
  <si>
    <t xml:space="preserve">¼³ñ·³óÙ³Ý µ³½Ù³Ýå³ï³Ï Íñ³·ñ»ñ </t>
  </si>
  <si>
    <t>îÝï»ë³Ï³Ý Ñ³ñ³µ»ñáõÃÛáõÝÝ»ñÇ ·Íáí Ñ»ï³½áï³Ï³Ý ¨ Ý³Ë³·Í³ÛÇÝ ³ßË³ï³ÝùÝ»ñ</t>
  </si>
  <si>
    <t>ÀÝ¹Ñ³Ýáõñ µÝáõÛÃÇ ïÝï»ë³Ï³Ý, ³é¨ïñ³ÛÇÝ ¨ ³ßË³ï³ÝùÇ Ñ³ñó»ñÇ ·Íáí Ñ»ï³½áï³Ï³Ý ¨ Ý³Ë³·Í³ÛÇÝ ³ßË³ï³ÝùÝ»ñ</t>
  </si>
  <si>
    <t>¶ÛáõÕ³ïÝï»ëáõÃÛ³Ý, ³Ýï³é³ÛÇÝ ïÝï»ëáõÃÛ³Ý, ÓÏÝáñëáõÃÛ³Ý ¨ áñëáñ¹áõÃÛ³Ý ·Íáí Ñ»ï³½áï³Ï³Ý ¨ Ý³Ë³·Í³ÛÇÝ ³ßË³ï³ÝùÝ»ñ</t>
  </si>
  <si>
    <t>ì³é»ÉÇùÇ ¨ ¿Ý»ñ·»ïÇÏ³ÛÇ ·Íáí Ñ»ï³½áï³Ï³Ý ¨ Ý³Ë³·Í³ÛÇÝ ³ßË³ï³ÝùÝ»ñ</t>
  </si>
  <si>
    <t xml:space="preserve">È»éÝ³³ñ¹ÛáõÝ³Ñ³ÝÙ³Ý, ³ñ¹ÛáõÝ³µ»ñáõÃÛ³Ý ¨ ßÇÝ³ñ³ñáõÃÛ³Ý ·Íáí Ñ»ï³½áï³Ï³Ý ¨ Ý³Ë³·Í³ÛÇÝ ³ßË³ï³ÝùÝ»ñ </t>
  </si>
  <si>
    <t>îñ³ÝëåáñïÇ ·Íáí Ñ»ï³½áï³Ï³Ý ¨ Ý³Ë³·Í³ÛÇÝ ³ßË³ï³ÝùÝ»ñ</t>
  </si>
  <si>
    <t>Î³åÇ ·Íáí Ñ»ï³½áï³Ï³Ý ¨ Ý³Ë³·Í³ÛÇÝ ³ßË³ï³ÝùÝ»ñ</t>
  </si>
  <si>
    <t>²ÛÉ µÝ³·³í³éÝ»ñÇ ·Íáí Ñ»ï³½áï³Ï³Ý ¨ Ý³Ë³·Í³ÛÇÝ ³ßË³ï³ÝùÝ»ñ</t>
  </si>
  <si>
    <t>îÝï»ë³Ï³Ý Ñ³ñ³µ»ñáõÃÛáõÝÝ»ñ (³ÛÉ ¹³ë»ñÇÝ ãå³ïÏ³ÝáÕ)</t>
  </si>
  <si>
    <t>05</t>
  </si>
  <si>
    <t>²Õµ³Ñ³ÝáõÙ</t>
  </si>
  <si>
    <t>Î»Õï³çñ»ñÇ Ñ»é³óáõÙ</t>
  </si>
  <si>
    <t xml:space="preserve">Î»Õï³çñ»ñÇ Ñ»é³óáõÙ </t>
  </si>
  <si>
    <t>Þñç³Ï³ ÙÇç³í³ÛñÇ ³ÕïáïÙ³Ý ¹»Ù å³Ûù³ñ</t>
  </si>
  <si>
    <t>Î»Ýë³µ³½Ù³½³ÝáõÃÛ³Ý ¨ µÝáõÃÛ³Ý  å³ßïå³ÝáõÃÛáõÝ</t>
  </si>
  <si>
    <t>Þñç³Ï³ ÙÇç³í³ÛñÇ å³ßïå³ÝáõÃÛ³Ý ·Íáí Ñ»ï³½áï³Ï³Ý ¨ Ý³Ë³·Í³ÛÇÝ ³ßË³ï³ÝùÝ»ñ</t>
  </si>
  <si>
    <t>Þñç³Ï³ ÙÇç³í³ÛñÇ å³ßïå³ÝáõÃÛáõÝ (³ÛÉ ¹³ë»ñÇÝ ãå³ïÏ³ÝáÕ)</t>
  </si>
  <si>
    <t>06</t>
  </si>
  <si>
    <t>´Ý³Ï³ñ³Ý³ÛÇÝ ßÇÝ³ñ³ñáõÃÛáõÝ</t>
  </si>
  <si>
    <t xml:space="preserve">´Ý³Ï³ñ³Ý³ÛÇÝ ßÇÝ³ñ³ñáõÃÛáõÝ </t>
  </si>
  <si>
    <t>Ð³Ù³ÛÝù³ÛÇÝ ½³ñ·³óáõÙ</t>
  </si>
  <si>
    <t>æñ³Ù³ï³Ï³ñ³ñáõÙ</t>
  </si>
  <si>
    <t xml:space="preserve">æñ³Ù³ï³Ï³ñ³ñáõÙ </t>
  </si>
  <si>
    <t>öáÕáóÝ»ñÇ Éáõë³íáñáõÙ</t>
  </si>
  <si>
    <t xml:space="preserve">öáÕáóÝ»ñÇ Éáõë³íáñáõÙ </t>
  </si>
  <si>
    <t xml:space="preserve">´Ý³Ï³ñ³Ý³ÛÇÝ ßÇÝ³ñ³ñáõÃÛ³Ý ¨ ÏáÙáõÝ³É Í³é³ÛáõÃÛáõÝÝ»ñÇ ·Íáí Ñ»ï³½áï³Ï³Ý ¨ Ý³Ë³·Í³ÛÇÝ ³ßË³ï³ÝùÝ»ñ </t>
  </si>
  <si>
    <t>´Ý³Ï³ñ³Ý³ÛÇÝ ßÇÝ³ñ³ñáõÃÛ³Ý ¨ ÏáÙáõÝ³É Í³é³ÛáõÃÛáõÝÝ»ñ (³ÛÉ ¹³ë»ñÇÝ ãå³ïÏ³ÝáÕ)</t>
  </si>
  <si>
    <t>07</t>
  </si>
  <si>
    <t>´ÅßÏ³Ï³Ý ³åñ³ÝùÝ»ñ, ë³ñù»ñ ¨ ë³ñù³íáñáõÙÝ»ñ</t>
  </si>
  <si>
    <t>¸»Õ³·áñÍ³Ï³Ý ³åñ³ÝùÝ»ñ</t>
  </si>
  <si>
    <t>²ÛÉ µÅßÏ³Ï³Ý ³åñ³ÝùÝ»ñ</t>
  </si>
  <si>
    <t>´ÅßÏ³Ï³Ý ë³ñù»ñ ¨ ë³ñù³íáñáõÙÝ»ñ</t>
  </si>
  <si>
    <t>²ñï³ÑÇí³Ý¹³Ýáó³ÛÇÝ Í³é³ÛáõÃÛáõÝÝ»ñ</t>
  </si>
  <si>
    <t>ÀÝ¹Ñ³Ýáõñ µÝáõÛÃÇ µÅßÏ³Ï³Ý Í³é³ÛáõÃÛáõÝÝ»ñ</t>
  </si>
  <si>
    <t>Ø³ëÝ³·Çï³óí³Í µÅßÏ³Ï³Ý Í³é³ÛáõÃÛáõÝÝ»ñ</t>
  </si>
  <si>
    <t xml:space="preserve">êïáÙ³ïáÉá·Ç³Ï³Ý Í³é³ÛáõÃÛáõÝÝ»ñ </t>
  </si>
  <si>
    <t>ä³ñ³µÅßÏ³Ï³Ý Í³é³ÛáõÃÛáõÝÝ»ñ</t>
  </si>
  <si>
    <t>ÐÇí³Ý¹³Ýáó³ÛÇÝ Í³é³ÛáõÃÛáõÝÝ»ñ</t>
  </si>
  <si>
    <t xml:space="preserve">ÀÝ¹Ñ³Ýáõñ µÝáõÛÃÇ ÑÇí³Ý¹³Ýáó³ÛÇÝ Í³é³ÛáõÃÛáõÝÝ»ñ </t>
  </si>
  <si>
    <t>Ø³ëÝ³·Çï³óí³Í ÑÇí³Ý¹³Ýáó³ÛÇÝ Í³é³ÛáõÃÛáõÝÝ»ñ</t>
  </si>
  <si>
    <t>´ÅßÏ³Ï³Ý, Ùáñ ¨ Ù³ÝÏ³Ý Ï»ÝïñáÝÝ»ñÇ  Í³é³ÛáõÃÛáõÝÝ»ñ</t>
  </si>
  <si>
    <t>ÐÇí³Ý¹Ç ËÝ³ÙùÇ ¨ ³éáÕçáõÃÛ³Ý í»ñ³Ï³Ý·ÝÙ³Ý ïÝ³ÛÇÝ Í³é³ÛáõÃÛáõÝÝ»ñ</t>
  </si>
  <si>
    <t>Ð³Ýñ³ÛÇÝ ³éáÕç³å³Ñ³Ï³Ý Í³é³ÛáõÃÛáõÝÝ»ñ</t>
  </si>
  <si>
    <t xml:space="preserve">²éáÕç³å³ÑáõÃÛ³Ý ·Íáí Ñ»ï³½áï³Ï³Ý ¨ Ý³Ë³·Í³ÛÇÝ ³ßË³ï³ÝùÝ»ñ </t>
  </si>
  <si>
    <t>²éáÕç³å³ÑáõÃÛáõÝ (³ÛÉ ¹³ë»ñÇÝ ãå³ïÏ³ÝáÕ)</t>
  </si>
  <si>
    <t>²éáÕç³å³Ñ³Ï³Ý Ñ³ñ³ÏÇó Í³é³ÛáõÃÛáõÝÝ»ñ ¨ Íñ³·ñ»ñ</t>
  </si>
  <si>
    <t>08</t>
  </si>
  <si>
    <t>Ð³Ý·ëïÇ ¨ ëåáñïÇ Í³é³ÛáõÃÛáõÝÝ»ñ</t>
  </si>
  <si>
    <t>Øß³ÏáõÃ³ÛÇÝ Í³é³ÛáõÃÛáõÝÝ»ñ</t>
  </si>
  <si>
    <t>¶ñ³¹³ñ³ÝÝ»ñ</t>
  </si>
  <si>
    <t>Â³Ý·³ñ³ÝÝ»ñ ¨ óáõó³ëñ³ÑÝ»ñ</t>
  </si>
  <si>
    <t>Øß³ÏáõÛÃÇ ïÝ»ñ, ³ÏáõÙµÝ»ñ, Ï»ÝïñáÝÝ»ñ</t>
  </si>
  <si>
    <t>²ÛÉ Ùß³ÏáõÃ³ÛÇÝ Ï³½Ù³Ï»ñåáõÃÛáõÝÝ»ñ</t>
  </si>
  <si>
    <t>²ñí»ëï</t>
  </si>
  <si>
    <t>ÎÇÝ»Ù³ïá·ñ³ýÇ³</t>
  </si>
  <si>
    <t>Ðáõß³ñÓ³ÝÝ»ñÇ ¨ Ùß³ÏáõÛÃ³ÛÇÝ ³ñÅ»ùÝ»ñÇ í»ñ³Ï³Ý·ÝáõÙ ¨ å³Ñå³ÝáõÙ</t>
  </si>
  <si>
    <t>è³¹Çá ¨ Ñ»éáõëï³Ñ³Õáñ¹áõÙÝ»ñÇ Ñ»é³ñÓ³ÏÙ³Ý ¨ Ññ³ï³ñ³Ïã³Ï³Ý Í³é³ÛáõÃÛáõÝÝ»ñ</t>
  </si>
  <si>
    <t>Ð»éáõëï³é³¹ÇáÑ³Õáñ¹áõÙÝ»ñ</t>
  </si>
  <si>
    <t>Ðñ³ï³ñ³ÏãáõÃÛáõÝÝ»ñ, ËÙµ³·ñáõÃÛáõÝÝ»ñ</t>
  </si>
  <si>
    <t>î»Õ»Ï³ïíáõÃÛ³Ý Ó»éùµ»ñáõÙ</t>
  </si>
  <si>
    <t>ÎñáÝ³Ï³Ý ¨ Ñ³ë³ñ³Ï³Ï³Ý ³ÛÉ Í³é³ÛáõÃÛáõÝÝ»ñ</t>
  </si>
  <si>
    <t>ºñÇï³ë³ñ¹³Ï³Ý Íñ³·ñ»ñ</t>
  </si>
  <si>
    <t>ø³Õ³ù³Ï³Ý Ïáõë³ÏóáõÃÛáõÝÝ»ñ, Ñ³ë³ñ³Ï³Ï³Ý Ï³½Ù³Ï»ñåáõÃÛáõÝÝ»ñ, ³ñÑÙÇáõÃÛáõÝÝ»ñ</t>
  </si>
  <si>
    <t>Ð³Ý·ëïÇ, Ùß³ÏáõÛÃÇ ¨ ÏñáÝÇ ·Íáí Ñ»ï³½áï³Ï³Ý ¨ Ý³Ë³·Í³ÛÇÝ ³ßË³ï³ÝùÝ»ñ</t>
  </si>
  <si>
    <t>Ð³Ý·Çëï, Ùß³ÏáõÛÃ ¨ ÏñáÝ (³ÛÉ ¹³ë»ñÇÝ ãå³ïÏ³ÝáÕ)</t>
  </si>
  <si>
    <t>09</t>
  </si>
  <si>
    <t>Ü³Ë³¹åñáó³Ï³Ý ¨ ï³ññ³Ï³Ý ÁÝ¹Ñ³Ýáõñ ÏñÃáõÃÛáõÝ</t>
  </si>
  <si>
    <t xml:space="preserve">Ü³Ë³¹åñáó³Ï³Ý ÏñÃáõÃÛáõÝ </t>
  </si>
  <si>
    <t xml:space="preserve">î³ññ³Ï³Ý ÁÝ¹Ñ³Ýáõñ ÏñÃáõÃÛáõÝ </t>
  </si>
  <si>
    <t>ØÇçÝ³Ï³ñ· ÁÝ¹Ñ³Ýáõñ ÏñÃáõÃÛáõÝ</t>
  </si>
  <si>
    <t>ÐÇÙÝ³Ï³Ý ÁÝ¹Ñ³Ýáõñ ÏñÃáõÃÛáõÝ</t>
  </si>
  <si>
    <t>ØÇçÝ³Ï³ñ·(ÉñÇí) ÁÝ¹Ñ³Ýáõñ ÏñÃáõÃÛáõÝ</t>
  </si>
  <si>
    <t>Ü³ËÝ³Ï³Ý Ù³ëÝ³·Çï³Ï³Ý (³ñÑ»ëï³·áñÍ³Ï³Ý) ¨ ÙÇçÇÝ Ù³ëÝ³·Çï³Ï³Ý ÏñÃáõÃÛáõÝ</t>
  </si>
  <si>
    <t>Ü³ËÝ³Ï³Ý Ù³ëÝ³·Çï³Ï³Ý (³ñÑ»ëï³·áñÍ³Ï³Ý) ÏñÃáõÃÛáõÝ</t>
  </si>
  <si>
    <t>ØÇçÇÝ Ù³ëÝ³·Çï³Ï³Ý ÏñÃáõÃÛáõÝ</t>
  </si>
  <si>
    <t>´³ñÓñ³·áõÛÝ ÏñÃáõÃÛáõÝ</t>
  </si>
  <si>
    <t>´³ñÓñ³·áõÛÝ Ù³ëÝ³·Çï³Ï³Ý ÏñÃáõÃÛáõÝ</t>
  </si>
  <si>
    <t>Ð»ïµáõÑ³Ï³Ý Ù³ëÝ³·Çï³Ï³Ý ÏñÃáõÃÛáõÝ</t>
  </si>
  <si>
    <t xml:space="preserve">Àëï Ù³Ï³ñ¹³ÏÝ»ñÇ ã¹³ë³Ï³ñ·íáÕ ÏñÃáõÃÛáõÝ </t>
  </si>
  <si>
    <t>²ñï³¹åñáó³Ï³Ý ¹³ëïÇ³ñ³ÏáõÃÛáõÝ</t>
  </si>
  <si>
    <t>Èñ³óáõóÇã ÏñÃáõÃÛáõÝ</t>
  </si>
  <si>
    <t xml:space="preserve">ÎñÃáõÃÛ³ÝÁ ïñ³Ù³¹ñíáÕ ûÅ³Ý¹³Ï Í³é³ÛáõÃÛáõÝÝ»ñ </t>
  </si>
  <si>
    <t>ÎñÃáõÃÛ³Ý áÉáñïáõÙ Ñ»ï³½áï³Ï³Ý ¨ Ý³Ë³·Í³ÛÇÝ ³ßË³ï³ÝùÝ»ñ</t>
  </si>
  <si>
    <t>ÎñÃáõÃÛáõÝ (³ÛÉ ¹³ë»ñÇÝ ãå³ïÏ³ÝáÕ)</t>
  </si>
  <si>
    <t>10</t>
  </si>
  <si>
    <t>ì³ï³éáÕçáõÃÛáõÝ ¨ ³Ý³ßË³ïáõÝ³ÏáõÃÛáõÝ</t>
  </si>
  <si>
    <t>ì³ï³éáÕçáõÃÛáõÝ</t>
  </si>
  <si>
    <t>²Ý³ßË³ïáõÝ³ÏáõÃÛáõÝ</t>
  </si>
  <si>
    <t>Ì»ñáõÃÛáõÝ</t>
  </si>
  <si>
    <t xml:space="preserve">Ð³ñ³½³ïÇÝ Ïáñóñ³Í ³ÝÓÇÝù </t>
  </si>
  <si>
    <t>ÀÝï³ÝÇùÇ ³Ý¹³ÙÝ»ñ ¨ ½³í³ÏÝ»ñ</t>
  </si>
  <si>
    <t>¶áñÍ³½ñÏáõÃÛáõÝ</t>
  </si>
  <si>
    <t xml:space="preserve">´Ý³Ï³ñ³Ý³ÛÇÝ ³å³ÑáíáõÙ </t>
  </si>
  <si>
    <t xml:space="preserve">êáóÇ³É³Ï³Ý Ñ³ïáõÏ ³ñïáÝáõÃÛáõÝÝ»ñ (³ÛÉ ¹³ë»ñÇÝ ãå³ïÏ³ÝáÕ) </t>
  </si>
  <si>
    <t xml:space="preserve">êáóÇ³É³Ï³Ý å³ßïå³ÝáõÃÛ³Ý áÉáñïáõÙ Ñ»ï³½áï³Ï³Ý ¨ Ý³Ë³·Í³ÛÇÝ ³ßË³ï³ÝùÝ»ñ </t>
  </si>
  <si>
    <t>êáóÇ³É³Ï³Ý å³ßïå³ÝáõÃÛáõÝ (³ÛÉ ¹³ë»ñÇÝ ãå³ïÏ³ÝáÕ)</t>
  </si>
  <si>
    <t>êáóÇ³É³Ï³Ý å³ßïå³ÝáõÃÛ³ÝÁ ïñ³Ù³¹ñíáÕ ûÅ³¹³Ï Í³é³ÛáõÃÛáõÝÝ»ñ (³ÛÉ ¹³ë»ñÇÝ ãå³ïÏ³ÝáÕ)</t>
  </si>
  <si>
    <t>11</t>
  </si>
  <si>
    <t xml:space="preserve">ÐÐ Ï³é³í³ñáõÃÛ³Ý ¨ Ñ³Ù³ÛÝùÝ»ñÇ å³Ñáõëï³ÛÇÝ ýáÝ¹ </t>
  </si>
  <si>
    <t>ÐÐ Ñ³Ù³ÛÝùÝ»ñÇ å³Ñáõëï³ÛÇÝ ýáÝ¹</t>
  </si>
  <si>
    <t>(հազար դրամներով)</t>
  </si>
  <si>
    <t xml:space="preserve"> îáÕÇ NN  </t>
  </si>
  <si>
    <t xml:space="preserve">´Ûáõç»ï³ÛÇÝ Í³Ëë»ñÇ ïÝï»ë³·Çï³Ï³Ý ¹³ë³Ï³ñ·Ù³Ý Ñá¹í³ÍÝ»ñÇ </t>
  </si>
  <si>
    <r>
      <t xml:space="preserve">           </t>
    </r>
    <r>
      <rPr>
        <b/>
        <sz val="12"/>
        <rFont val="Arial Armenian"/>
        <family val="2"/>
      </rPr>
      <t xml:space="preserve">  ÀÜ¸²ØºÜÀ</t>
    </r>
    <r>
      <rPr>
        <b/>
        <sz val="11"/>
        <rFont val="Arial Armenian"/>
        <family val="2"/>
      </rPr>
      <t xml:space="preserve">   </t>
    </r>
    <r>
      <rPr>
        <b/>
        <sz val="12"/>
        <rFont val="Arial Armenian"/>
        <family val="2"/>
      </rPr>
      <t xml:space="preserve"> Ì²Êêºð              </t>
    </r>
    <r>
      <rPr>
        <b/>
        <sz val="11"/>
        <rFont val="Arial Armenian"/>
        <family val="2"/>
      </rPr>
      <t xml:space="preserve"> </t>
    </r>
    <r>
      <rPr>
        <sz val="8"/>
        <rFont val="Arial Armenian"/>
        <family val="2"/>
      </rPr>
      <t>(ïáÕ4050+ïáÕ5000+ïáÕ 6000)</t>
    </r>
  </si>
  <si>
    <t xml:space="preserve">³Û¹ ÃíáõÙ` </t>
  </si>
  <si>
    <r>
      <t xml:space="preserve">².   ÀÜÂ²òÆÎ  Ì²Êêºðª                </t>
    </r>
    <r>
      <rPr>
        <sz val="10"/>
        <rFont val="Arial Armenian"/>
        <family val="2"/>
      </rPr>
      <t xml:space="preserve">(ïáÕ4100+ïáÕ4200+ïáÕ4300+ïáÕ4400+ïáÕ4500+ ïáÕ4600+ïáÕ4700)    </t>
    </r>
    <r>
      <rPr>
        <b/>
        <sz val="10"/>
        <rFont val="Arial Armenian"/>
        <family val="2"/>
      </rPr>
      <t xml:space="preserve">   </t>
    </r>
    <r>
      <rPr>
        <b/>
        <sz val="12"/>
        <rFont val="Arial Armenian"/>
        <family val="2"/>
      </rPr>
      <t xml:space="preserve">                                                                                                                </t>
    </r>
  </si>
  <si>
    <t>x</t>
  </si>
  <si>
    <r>
      <t xml:space="preserve">1.1 ²ÞÊ²î²ÜøÆ ì²ðÒ²îðàôÂÚàôÜ </t>
    </r>
    <r>
      <rPr>
        <sz val="8"/>
        <rFont val="Arial Armenian"/>
        <family val="2"/>
      </rPr>
      <t xml:space="preserve">(ïáÕ4110+ïáÕ4120+ïáÕ4130) </t>
    </r>
    <r>
      <rPr>
        <sz val="10"/>
        <rFont val="Arial Armenian"/>
        <family val="2"/>
      </rPr>
      <t xml:space="preserve"> </t>
    </r>
    <r>
      <rPr>
        <b/>
        <sz val="10"/>
        <rFont val="Arial Armenian"/>
        <family val="2"/>
      </rPr>
      <t xml:space="preserve">                                                                   </t>
    </r>
  </si>
  <si>
    <r>
      <t xml:space="preserve">¸ð²Øàì ìÖ²ðìàÔ ²ÞÊ²î²ì²ðÒºð ºì Ð²ìºÈ²ìÖ²ðÜºð </t>
    </r>
    <r>
      <rPr>
        <sz val="8"/>
        <rFont val="Arial Armenian"/>
        <family val="2"/>
      </rPr>
      <t>(ïáÕ4111+ïáÕ4112+ ïáÕ4114)</t>
    </r>
  </si>
  <si>
    <t xml:space="preserve"> -²ßË³ïáÕÝ»ñÇ ³ßË³ï³í³ñÓ»ñ ¨ Ñ³í»É³í×³ñÝ»ñ</t>
  </si>
  <si>
    <t>4111</t>
  </si>
  <si>
    <t xml:space="preserve"> - ä³ñ·¨³ïñáõÙÝ»ñ, ¹ñ³Ù³Ï³Ý Ëñ³ËáõëáõÙÝ»ñ ¨ Ñ³ïáõÏ í×³ñÝ»ñ</t>
  </si>
  <si>
    <t>4112</t>
  </si>
  <si>
    <t xml:space="preserve"> -²ÛÉ í³ñÓ³ïñáõÃÛáõÝÝ»ñ </t>
  </si>
  <si>
    <t>4115</t>
  </si>
  <si>
    <r>
      <t xml:space="preserve">´ÜºÔºÜ ²ÞÊ²î²ì²ðÒºð ºì Ð²ìºÈ²ìÖ²ðÜºð </t>
    </r>
    <r>
      <rPr>
        <sz val="8"/>
        <rFont val="Arial Armenian"/>
        <family val="2"/>
      </rPr>
      <t>(ïáÕ4121)</t>
    </r>
  </si>
  <si>
    <t xml:space="preserve"> -´Ý»Õ»Ý ³ßË³ï³í³ñÓ»ñ ¨ Ñ³í»É³í×³ñÝ»ñ</t>
  </si>
  <si>
    <t>4121</t>
  </si>
  <si>
    <r>
      <t xml:space="preserve">ö²êî²òÆ êàòÆ²È²Î²Ü ²ä²ÐàìàôÂÚ²Ü ìÖ²ðÜºð </t>
    </r>
    <r>
      <rPr>
        <sz val="8"/>
        <rFont val="Arial Armenian"/>
        <family val="2"/>
      </rPr>
      <t>(ïáÕ4131)</t>
    </r>
  </si>
  <si>
    <t xml:space="preserve"> -êáóÇ³É³Ï³Ý ³å³ÑáíáõÃÛ³Ý í×³ñÝ»ñ</t>
  </si>
  <si>
    <t>4131</t>
  </si>
  <si>
    <r>
      <t xml:space="preserve">1.2 Ì²è²ÚàôÂÚàôÜÜºðÆ ºì ²äð²ÜøÜºðÆ Òºèø ´ºðàôØ </t>
    </r>
    <r>
      <rPr>
        <sz val="8"/>
        <rFont val="Arial Armenian"/>
        <family val="2"/>
      </rPr>
      <t>(ïáÕ4210+ïáÕ4220+ïáÕ4230+ïáÕ4240+ïáÕ4250+ïáÕ4260)</t>
    </r>
  </si>
  <si>
    <r>
      <t xml:space="preserve">Þ²ðàôÜ²Î²Î²Ü Ì²Êêºð </t>
    </r>
    <r>
      <rPr>
        <sz val="8"/>
        <rFont val="Arial Armenian"/>
        <family val="2"/>
      </rPr>
      <t>(ïáÕ4211+ïáÕ4212+ïáÕ4213+ïáÕ4214+ïáÕ4215+ïáÕ4216+ïáÕ4217)</t>
    </r>
  </si>
  <si>
    <t xml:space="preserve"> -¶áñÍ³éÝ³Ï³Ý ¨ µ³ÝÏ³ÛÇÝ Í³é³ÛáõÃÛáõÝÝ»ñÇ Í³Ëë»ñ</t>
  </si>
  <si>
    <t>4211</t>
  </si>
  <si>
    <r>
      <t xml:space="preserve"> -</t>
    </r>
    <r>
      <rPr>
        <b/>
        <sz val="9"/>
        <rFont val="Arial Armenian"/>
        <family val="2"/>
      </rPr>
      <t>¾Ý»ñ·»ïÇÏ  Í³é³ÛáõÃÛáõÝÝ»ñ</t>
    </r>
  </si>
  <si>
    <t>4212</t>
  </si>
  <si>
    <t xml:space="preserve"> -ÎáÙáõÝ³É Í³é³ÛáõÃÛáõÝÝ»ñ</t>
  </si>
  <si>
    <t>4213</t>
  </si>
  <si>
    <t xml:space="preserve"> -Î³åÇ Í³é³ÛáõÃÛáõÝÝ»ñ</t>
  </si>
  <si>
    <t>4214</t>
  </si>
  <si>
    <t xml:space="preserve"> -²å³Ñáí³·ñ³Ï³Ý Í³Ëë»ñ</t>
  </si>
  <si>
    <t>4215</t>
  </si>
  <si>
    <t xml:space="preserve"> -¶áõÛùÇ ¨ ë³ñù³íáñáõÙÝ»ñÇ í³ñÓ³Ï³ÉáõÃÛáõÝ</t>
  </si>
  <si>
    <t>4216</t>
  </si>
  <si>
    <t xml:space="preserve"> -²ñï³·»ñ³ï»ëã³Ï³Ý Í³Ëë»ñ</t>
  </si>
  <si>
    <t>4217</t>
  </si>
  <si>
    <r>
      <t xml:space="preserve"> ¶àðÌàôÔàôØÜºðÆ ºì Þðæ²¶²ÚàôÂÚàôÜÜºðÆ Ì²Êêºð </t>
    </r>
    <r>
      <rPr>
        <sz val="8"/>
        <rFont val="Arial Armenian"/>
        <family val="2"/>
      </rPr>
      <t>(ïáÕ4221+ïáÕ4222+ïáÕ4223)</t>
    </r>
  </si>
  <si>
    <t xml:space="preserve"> -Ü»ñùÇÝ ·áñÍáõÕáõÙÝ»ñ</t>
  </si>
  <si>
    <t xml:space="preserve"> -²ñï³ë³ÑÙ³ÝÛ³Ý ·áñÍáõÕáõÙÝ»ñÇ ·Íáí Í³Ëë»ñ</t>
  </si>
  <si>
    <t>4222</t>
  </si>
  <si>
    <t xml:space="preserve"> -²ÛÉ ïñ³Ýëåáñï³ÛÇÝ Í³Ëë»ñ</t>
  </si>
  <si>
    <t>4229</t>
  </si>
  <si>
    <r>
      <t xml:space="preserve">ä²ÚØ²Ü²¶ð²ÚÆÜ ²ÚÈ Ì²è²ÚàôÂÚàôÜÜºðÆ Òºèø ´ºðàôØ </t>
    </r>
    <r>
      <rPr>
        <sz val="8"/>
        <rFont val="Arial Armenian"/>
        <family val="2"/>
      </rPr>
      <t>(ïáÕ4231+ïáÕ4232+ïáÕ4233+ïáÕ4234+ïáÕ4235+ïáÕ4236+ïáÕ4237+ïáÕ4238)</t>
    </r>
  </si>
  <si>
    <t xml:space="preserve"> -ì³ñã³Ï³Ý Í³é³ÛáõÃÛáõÝÝ»ñ</t>
  </si>
  <si>
    <t>4231</t>
  </si>
  <si>
    <t xml:space="preserve"> -Ð³Ù³Ï³ñ·ã³ÛÇÝ Í³é³ÛáõÃÛáõÝÝ»ñ</t>
  </si>
  <si>
    <t>4232</t>
  </si>
  <si>
    <t xml:space="preserve"> -²ßË³ï³Ï³½ÙÇ Ù³ëÝ³·Çï³Ï³Ý ½³ñ·³óÙ³Ý Í³é³ÛáõÃÛáõÝÝ»ñ</t>
  </si>
  <si>
    <t>4233</t>
  </si>
  <si>
    <t xml:space="preserve"> -î»Õ³Ï³ïí³Ï³Ý Í³é³ÛáõÃÛáõÝÝ»ñ</t>
  </si>
  <si>
    <t>4234</t>
  </si>
  <si>
    <t xml:space="preserve"> -Î³é³í³ñã³Ï³Ý Í³é³ÛáõÃÛáõÝÝ»ñ</t>
  </si>
  <si>
    <t xml:space="preserve"> - Î»Ýó³Õ³ÛÇÝ ¨ Ñ³Ýñ³ÛÇÝ ëÝÝ¹Ç Í³é³ÛáõÃÛáõÝÝ»ñ</t>
  </si>
  <si>
    <t>4236</t>
  </si>
  <si>
    <t xml:space="preserve"> -Ü»ñÏ³Û³óáõóã³Ï³Ý Í³Ëë»ñ</t>
  </si>
  <si>
    <t>4237</t>
  </si>
  <si>
    <t xml:space="preserve"> -ÀÝ¹Ñ³Ýáõñ µÝáõÛÃÇ ³ÛÉ Í³é³ÛáõÃÛáõÝÝ»ñ</t>
  </si>
  <si>
    <t>4239</t>
  </si>
  <si>
    <r>
      <t xml:space="preserve"> ²ÚÈ Ø²êÜ²¶Æî²Î²Ü Ì²è²ÚàôÂÚàôÜÜºðÆ Òºèø ´ºðàôØ  </t>
    </r>
    <r>
      <rPr>
        <sz val="8"/>
        <rFont val="Arial Armenian"/>
        <family val="2"/>
      </rPr>
      <t>(ïáÕ 4241)</t>
    </r>
  </si>
  <si>
    <t xml:space="preserve"> -Ø³ëÝ³·Çï³Ï³Ý Í³é³ÛáõÃÛáõÝÝ»ñ</t>
  </si>
  <si>
    <t>4241</t>
  </si>
  <si>
    <r>
      <t xml:space="preserve">ÀÜÂ²òÆÎ Üàðà¶àôØ ºì ä²Ðä²ÜàôØ (Í³é³ÛáõÃÛáõÝÝ»ñ ¨ ÝÛáõÃ»ñ) </t>
    </r>
    <r>
      <rPr>
        <sz val="8"/>
        <rFont val="Arial Armenian"/>
        <family val="2"/>
      </rPr>
      <t>(ïáÕ4251+ïáÕ4252)</t>
    </r>
  </si>
  <si>
    <t xml:space="preserve"> -Þ»Ýù»ñÇ ¨ Ï³éáõÛóÝ»ñÇ ÁÝÃ³óÇÏ Ýáñá·áõÙ ¨ å³Ñå³ÝáõÙ</t>
  </si>
  <si>
    <t>4251</t>
  </si>
  <si>
    <t xml:space="preserve"> -Ø»ù»Ý³Ý»ñÇ ¨ ë³ñù³íáñáõÙÝ»ñÇ ÁÝÃ³óÇÏ Ýáñá·áõÙ ¨ å³Ñå³ÝáõÙ</t>
  </si>
  <si>
    <t>4252</t>
  </si>
  <si>
    <r>
      <t xml:space="preserve"> ÜÚàôÂºð </t>
    </r>
    <r>
      <rPr>
        <sz val="8"/>
        <rFont val="Arial Armenian"/>
        <family val="2"/>
      </rPr>
      <t>(ïáÕ4261+ïáÕ4262+ïáÕ4263+ïáÕ4264+ïáÕ4265+ïáÕ4266+ïáÕ4267+ïáÕ4268)</t>
    </r>
  </si>
  <si>
    <t xml:space="preserve"> -¶ñ³ë»ÝÛ³Ï³ÛÇÝ ÝÛáõÃ»ñ ¨ Ñ³·áõëï</t>
  </si>
  <si>
    <t>4261</t>
  </si>
  <si>
    <t xml:space="preserve"> -¶ÛáõÕ³ïÝï»ë³Ï³Ý ³åñ³ÝùÝ»ñ</t>
  </si>
  <si>
    <t>4262</t>
  </si>
  <si>
    <t xml:space="preserve"> -ì»ñ³å³ïñ³ëïÙ³Ý ¨ áõëáõóÙ³Ý ÝÛáõÃ»ñ (³ßË³ïáÕÝ»ñÇ í»ñ³å³ïñ³ëïáõÙ)</t>
  </si>
  <si>
    <t>4263</t>
  </si>
  <si>
    <t xml:space="preserve"> -îñ³Ýëåáñï³ÛÇÝ ÝÛáõÃ»ñ</t>
  </si>
  <si>
    <t>4264</t>
  </si>
  <si>
    <t xml:space="preserve"> -Þñç³Ï³ ÙÇç³í³ÛñÇ å³ßïå³ÝáõÃÛ³Ý ¨ ·Çï³Ï³Ý ÝÛáõÃ»ñ</t>
  </si>
  <si>
    <t>4265</t>
  </si>
  <si>
    <t xml:space="preserve"> -²éáÕç³å³Ñ³Ï³Ý  ¨ É³µáñ³ïáñ ÝÛáõÃ»ñ</t>
  </si>
  <si>
    <t>4266</t>
  </si>
  <si>
    <t xml:space="preserve"> -Î»Ýó³Õ³ÛÇÝ ¨ Ñ³Ýñ³ÛÇÝ ëÝÝ¹Ç ÝÛáõÃ»ñ</t>
  </si>
  <si>
    <t>4267</t>
  </si>
  <si>
    <t xml:space="preserve"> -Ð³ïáõÏ Ýå³ï³Ï³ÛÇÝ ³ÛÉ ÝÛáõÃ»ñ</t>
  </si>
  <si>
    <t>4269</t>
  </si>
  <si>
    <r>
      <t xml:space="preserve"> </t>
    </r>
    <r>
      <rPr>
        <b/>
        <sz val="9"/>
        <rFont val="Arial Armenian"/>
        <family val="2"/>
      </rPr>
      <t xml:space="preserve">1.3 îàÎàê²ìÖ²ðÜºð </t>
    </r>
    <r>
      <rPr>
        <sz val="8"/>
        <rFont val="Arial Armenian"/>
        <family val="2"/>
      </rPr>
      <t>(ïáÕ4310+ïáÕ 4320+ïáÕ4330)</t>
    </r>
  </si>
  <si>
    <r>
      <t xml:space="preserve">ÜºðøÆÜ îàÎàê²ìÖ²ðÜºð </t>
    </r>
    <r>
      <rPr>
        <sz val="8"/>
        <rFont val="Arial Armenian"/>
        <family val="2"/>
      </rPr>
      <t>(ïáÕ4311+ïáÕ4312)</t>
    </r>
  </si>
  <si>
    <t xml:space="preserve"> -Ü»ñùÇÝ ³ñÅ»ÃÕÃ»ñÇ ïáÏáë³í×³ñÝ»ñ</t>
  </si>
  <si>
    <t>4411</t>
  </si>
  <si>
    <t xml:space="preserve"> -Ü»ñùÇÝ í³ñÏ»ñÇ ïáÏáë³í×³ñÝ»ñ</t>
  </si>
  <si>
    <t>4412</t>
  </si>
  <si>
    <r>
      <t>²ðî²øÆÜ îàÎàê²ìÖ²ðÜºð</t>
    </r>
    <r>
      <rPr>
        <b/>
        <i/>
        <sz val="8"/>
        <rFont val="Arial Armenian"/>
        <family val="2"/>
      </rPr>
      <t xml:space="preserve"> </t>
    </r>
    <r>
      <rPr>
        <sz val="8"/>
        <rFont val="Arial Armenian"/>
        <family val="2"/>
      </rPr>
      <t>(ïáÕ4321+ïáÕ4322)</t>
    </r>
  </si>
  <si>
    <t xml:space="preserve"> -²ñï³ùÇÝ ³ñÅ»ÃÕÃ»ñÇ ·Íáí ïáÏáë³í×³ñÝ»ñ</t>
  </si>
  <si>
    <t>4421</t>
  </si>
  <si>
    <t xml:space="preserve"> -²ñï³ùÇÝ í³ñÏ»ñÇ ·Íáí ïáÏáë³í×³ñÝ»ñ</t>
  </si>
  <si>
    <t>4422</t>
  </si>
  <si>
    <r>
      <t xml:space="preserve">öàÊ²èàôÂÚàôÜÜºðÆ Ðºî Î²äì²Ì ìÖ²ðÜºð </t>
    </r>
    <r>
      <rPr>
        <sz val="8"/>
        <rFont val="Arial Armenian"/>
        <family val="2"/>
      </rPr>
      <t xml:space="preserve">(ïáÕ4331+ïáÕ4332+ïáÕ4333) </t>
    </r>
  </si>
  <si>
    <t xml:space="preserve"> -öáË³Ý³ÏÙ³Ý Ïáõñë»ñÇ µ³ó³ë³Ï³Ý ï³ñµ»ñáõÃÛáõÝ</t>
  </si>
  <si>
    <t>4431</t>
  </si>
  <si>
    <t xml:space="preserve"> -îáõÛÅ»ñ</t>
  </si>
  <si>
    <t>4432</t>
  </si>
  <si>
    <t xml:space="preserve"> -öáË³éáõÃÛáõÝÝ»ñÇ ·Íáí ïáõñù»ñ</t>
  </si>
  <si>
    <t>4433</t>
  </si>
  <si>
    <r>
      <t>1.4 êàô´êÆ¸Æ²Üºð</t>
    </r>
    <r>
      <rPr>
        <b/>
        <sz val="8"/>
        <rFont val="Arial Armenian"/>
        <family val="2"/>
      </rPr>
      <t xml:space="preserve"> </t>
    </r>
    <r>
      <rPr>
        <sz val="8"/>
        <rFont val="Arial Armenian"/>
        <family val="2"/>
      </rPr>
      <t xml:space="preserve"> (ïáÕ4410+ïáÕ4420)</t>
    </r>
  </si>
  <si>
    <r>
      <t xml:space="preserve">êàô´êÆ¸Æ²Üºð äºî²Î²Ü (Ð²Ø²ÚÜø²ÚÆÜ) Î²¼Ø²ÎºðäàôÂÚàôÜÜºðÆÜ </t>
    </r>
    <r>
      <rPr>
        <sz val="8"/>
        <rFont val="Arial Armenian"/>
        <family val="2"/>
      </rPr>
      <t>(ïáÕ4411+ïáÕ4412)</t>
    </r>
  </si>
  <si>
    <t xml:space="preserve"> -êáõµëÇ¹Ç³Ý»ñ áã-ýÇÝ³Ýë³Ï³Ý å»ï³Ï³Ý (h³Ù³ÛÝù³ÛÇÝ) Ï³½Ù³Ï»ñåáõÃÛáõÝÝ»ñÇÝ </t>
  </si>
  <si>
    <t>4511</t>
  </si>
  <si>
    <t xml:space="preserve"> -êáõµëÇ¹Ç³Ý»ñ ýÇÝ³Ýë³Ï³Ý å»ï³Ï³Ý (h³Ù³ÛÝù³ÛÇÝ) Ï³½Ù³Ï»ñåáõÃÛáõÝÝ»ñÇÝ </t>
  </si>
  <si>
    <t>4512</t>
  </si>
  <si>
    <r>
      <t>êàô´êÆ¸Æ²Üºð àâ äºî²Î²Ü (àâ Ð²Ø²ÚÜø²ÚÆÜ) Î²¼Ø²ÎºðäàôÂÚàôÜÜºðÆÜ</t>
    </r>
    <r>
      <rPr>
        <b/>
        <i/>
        <sz val="8"/>
        <rFont val="Arial Armenian"/>
        <family val="2"/>
      </rPr>
      <t xml:space="preserve"> </t>
    </r>
    <r>
      <rPr>
        <sz val="8"/>
        <rFont val="Arial Armenian"/>
        <family val="2"/>
      </rPr>
      <t>(ïáÕ4421+ïáÕ4422)</t>
    </r>
  </si>
  <si>
    <t xml:space="preserve"> -êáõµëÇ¹Ç³Ý»ñ áã å»ï³Ï³Ý (áã h³Ù³ÛÝù³ÛÇÝ) áã ýÇÝ³Ýë³Ï³Ý Ï³½Ù³Ï»ñåáõÃÛáõÝÝ»ñÇÝ </t>
  </si>
  <si>
    <t>4521</t>
  </si>
  <si>
    <t xml:space="preserve"> -êáõµëÇ¹Ç³Ý»ñ áã å»ï³Ï³Ý (áã h³Ù³ÛÝù³ÛÇÝ) ýÇÝ³Ýë³Ï³Ý  Ï³½Ù³Ï»ñåáõÃÛáõÝÝ»ñÇÝ </t>
  </si>
  <si>
    <t>4522</t>
  </si>
  <si>
    <r>
      <t xml:space="preserve">1.5 ¸ð²Ø²ÞÜàðÐÜºð </t>
    </r>
    <r>
      <rPr>
        <sz val="8"/>
        <rFont val="Arial Armenian"/>
        <family val="2"/>
      </rPr>
      <t>(ïáÕ4510+ïáÕ4520+ïáÕ4530+ïáÕ4540)</t>
    </r>
  </si>
  <si>
    <r>
      <t>¸ð²Ø²ÞÜàðÐÜºð úî²ðºðÎðÚ² Î²è²ì²ðàôÂÚàôÜÜºðÆÜ</t>
    </r>
    <r>
      <rPr>
        <sz val="8"/>
        <rFont val="Arial Armenian"/>
        <family val="2"/>
      </rPr>
      <t xml:space="preserve"> (ïáÕ4511+ïáÕ4512)</t>
    </r>
  </si>
  <si>
    <r>
      <t xml:space="preserve"> -</t>
    </r>
    <r>
      <rPr>
        <b/>
        <sz val="9"/>
        <rFont val="Arial Armenian"/>
        <family val="2"/>
      </rPr>
      <t>ÀÝÃ³óÇÏ ¹ñ³Ù³ßÝáñÑÝ»ñ ûï³ñ»ñÏñÛ³ Ï³é³í³ñáõÃÛáõÝÝ»ñÇÝ</t>
    </r>
  </si>
  <si>
    <t>4611</t>
  </si>
  <si>
    <t xml:space="preserve"> -Î³åÇï³É ¹ñ³Ù³ßÝáñÑÝ»ñ ûï³ñ»ñÏñÛ³ Ï³é³í³ñáõÃÛáõÝÝ»ñÇÝ</t>
  </si>
  <si>
    <t>4612</t>
  </si>
  <si>
    <r>
      <t>¸ð²Ø²ÞÜàðÐÜºð ØÆæ²¼¶²ÚÆÜ Î²¼Ø²ÎºðäàôÂÚàôÜÜºðÆÜ</t>
    </r>
    <r>
      <rPr>
        <sz val="8"/>
        <rFont val="Arial Armenian"/>
        <family val="2"/>
      </rPr>
      <t xml:space="preserve"> (ïáÕ4521+ïáÕ4522)</t>
    </r>
  </si>
  <si>
    <t xml:space="preserve"> -ÀÝÃ³óÇÏ ¹ñ³Ù³ßÝáñÑÝ»ñ  ÙÇç³½·³ÛÇÝ Ï³½Ù³Ï»ñåáõÃÛáõÝÝ»ñÇÝ</t>
  </si>
  <si>
    <t>4621</t>
  </si>
  <si>
    <t xml:space="preserve"> -Î³åÇï³É ¹ñ³Ù³ßÝáñÑÝ»ñ ÙÇç³½·³ÛÇÝ Ï³½Ù³Ï»ñåáõÃÛáõÝÝ»ñÇÝ</t>
  </si>
  <si>
    <t>4622</t>
  </si>
  <si>
    <r>
      <t>ÀÜÂ²òÆÎ ¸ð²Ø²ÞÜàðÐÜºð äºî²Î²Ü Ð²îì²ÌÆ ²ÚÈ Ø²Î²ð¸²ÎÜºðÆÜ</t>
    </r>
    <r>
      <rPr>
        <sz val="9"/>
        <rFont val="Arial Armenian"/>
        <family val="2"/>
      </rPr>
      <t xml:space="preserve"> </t>
    </r>
    <r>
      <rPr>
        <sz val="8"/>
        <rFont val="Arial Armenian"/>
        <family val="2"/>
      </rPr>
      <t>(ïáÕ4531+ïáÕ4532+ïáÕ4533)</t>
    </r>
  </si>
  <si>
    <t xml:space="preserve"> - ÀÝÃ³óÇÏ ¹ñ³Ù³ßÝáñÑÝ»ñ å»ï³Ï³Ý ¨ Ñ³Ù³ÛÝùÝ»ñÇ áã ³é¨ïñ³ÛÇÝ Ï³½Ù³Ï»ñåáõÃÛáõÝÝ»ñÇÝ</t>
  </si>
  <si>
    <t>4637</t>
  </si>
  <si>
    <t xml:space="preserve"> - ÀÝÃ³óÇÏ ¹ñ³Ù³ßÝáñÑÝ»ñ å»ï³Ï³Ý ¨ Ñ³Ù³ÛÝùÝ»ñÇ  ³é¨ïñ³ÛÇÝ Ï³½Ù³Ï»ñåáõÃÛáõÝÝ»ñÇÝ</t>
  </si>
  <si>
    <t>4638</t>
  </si>
  <si>
    <r>
      <t xml:space="preserve"> - ²ÛÉ ÁÝÃ³óÇÏ ¹ñ³Ù³ßÝáñÑÝ»ñ                                                           </t>
    </r>
    <r>
      <rPr>
        <sz val="9"/>
        <rFont val="Arial Armenian"/>
        <family val="2"/>
      </rPr>
      <t>(ïáÕ 4534+ïáÕ 4537 +ïáÕ 4538)</t>
    </r>
  </si>
  <si>
    <t>4639</t>
  </si>
  <si>
    <t xml:space="preserve"> - ï»Õ³Ï³Ý ÇÝùÝ³Ï³é³íñÙ³Ý Ù³ñÙÇÝÝ»ñÇÝ                                 (ïáÕ  4535+ïáÕ 4536)</t>
  </si>
  <si>
    <t xml:space="preserve">áñÇó` </t>
  </si>
  <si>
    <t xml:space="preserve">³ÛÉ Ñ³Ù³ÛÝùÝ»ñÇÝ </t>
  </si>
  <si>
    <t xml:space="preserve"> - ÐÐ å»ï³Ï³Ý µÛáõç»ÇÝ</t>
  </si>
  <si>
    <t xml:space="preserve"> - ³ÛÉ</t>
  </si>
  <si>
    <r>
      <t>Î²äÆî²È ¸ð²Ø²ÞÜàðÐÜºð äºî²Î²Ü Ð²îì²ÌÆ ²ÚÈ Ø²Î²ð¸²ÎÜºðÆÜ</t>
    </r>
    <r>
      <rPr>
        <sz val="9"/>
        <rFont val="Arial Armenian"/>
        <family val="2"/>
      </rPr>
      <t xml:space="preserve"> </t>
    </r>
    <r>
      <rPr>
        <sz val="8"/>
        <rFont val="Arial Armenian"/>
        <family val="2"/>
      </rPr>
      <t>(ïáÕ4541+ïáÕ4542+ïáÕ4543)</t>
    </r>
  </si>
  <si>
    <t xml:space="preserve"> -Î³åÇï³É ¹ñ³Ù³ßÝáñÑÝ»ñ å»ï³Ï³Ý ¨ Ñ³Ù³ÛÝùÝ»ñÇ áã ³é¨ïñ³ÛÇÝ Ï³½Ù³Ï»ñåáõÃÛáõÝÝ»ñÇÝ</t>
  </si>
  <si>
    <t>4655</t>
  </si>
  <si>
    <t xml:space="preserve"> -Î³åÇï³É ¹ñ³Ù³ßÝáñÑÝ»ñ å»ï³Ï³Ý ¨ Ñ³Ù³ÛÝùÝ»ñÇ  ³é¨ïñ³ÛÇÝ Ï³½Ù³Ï»ñåáõÃÛáõÝÝ»ñÇÝ</t>
  </si>
  <si>
    <t>4656</t>
  </si>
  <si>
    <r>
      <t xml:space="preserve"> -²ÛÉ Ï³åÇï³É ¹ñ³Ù³ßÝáñÑÝ»ñ                                              </t>
    </r>
    <r>
      <rPr>
        <sz val="9"/>
        <rFont val="Arial Armenian"/>
        <family val="2"/>
      </rPr>
      <t xml:space="preserve"> (ïáÕ 4544+ïáÕ 4547 +ïáÕ 4548)</t>
    </r>
  </si>
  <si>
    <t>4657</t>
  </si>
  <si>
    <t xml:space="preserve"> - ï»Õ³Ï³Ý ÇÝùÝ³Ï³é³íñÙ³Ý Ù³ñÙÇÝÝ»ñÇÝ                                 (ïáÕ  4545+ïáÕ 4546)</t>
  </si>
  <si>
    <t xml:space="preserve">ÐÐ ³ÛÉ Ñ³Ù³ÛÝùÝ»ñÇÝ </t>
  </si>
  <si>
    <r>
      <t xml:space="preserve">1.6 êàòÆ²È²Î²Ü Üä²êîÜºð ºì ÎºÜê²ÂàÞ²ÎÜºð </t>
    </r>
    <r>
      <rPr>
        <sz val="8"/>
        <rFont val="Arial Armenian"/>
        <family val="2"/>
      </rPr>
      <t>(ïáÕ4610+ïáÕ4630+ïáÕ4640)</t>
    </r>
  </si>
  <si>
    <t>êàòÆ²È²Î²Ü ²ä²ÐàìàôÂÚ²Ü Üä²êîÜºð</t>
  </si>
  <si>
    <t xml:space="preserve"> - îÝ³ÛÇÝ ïÝï»ëáõÃÛáõÝÝ»ñÇÝ ¹ñ³Ùáí í×³ñíáÕ ëáóÇ³É³Ï³Ý ³å³ÑáíáõÃÛ³Ý í×³ñÝ»ñ</t>
  </si>
  <si>
    <t>4711</t>
  </si>
  <si>
    <t xml:space="preserve"> - êáóÇ³É³Ï³Ý ³å³ÑáíáõÃÛ³Ý µÝ»Õ»Ý Ýå³ëïÝ»ñ Í³é³ÛáõÃÛáõÝÝ»ñ Ù³ïáõóáÕÝ»ñÇÝ</t>
  </si>
  <si>
    <t>4712</t>
  </si>
  <si>
    <r>
      <t xml:space="preserve"> êàòÆ²È²Î²Ü ú¶ÜàôÂÚ²Ü ¸ð²Ø²Î²Ü ²ðî²Ð²ÚîàôÂÚ²Ø´ Üä²êîÜºð (´ÚàôæºÆò) </t>
    </r>
    <r>
      <rPr>
        <sz val="8"/>
        <rFont val="Arial Armenian"/>
        <family val="2"/>
      </rPr>
      <t xml:space="preserve">(ïáÕ4631+ïáÕ4632+ïáÕ4633+ïáÕ4634) </t>
    </r>
  </si>
  <si>
    <t xml:space="preserve"> -ÐáõÕ³ñÏ³íáñáõÃÛ³Ý Ýå³ëïÝ»ñ µÛáõç»Çó</t>
  </si>
  <si>
    <t>4726</t>
  </si>
  <si>
    <t xml:space="preserve"> -ÎñÃ³Ï³Ý, Ùß³ÏáõÃ³ÛÇÝ ¨ ëåáñï³ÛÇÝ Ýå³ëïÝ»ñ µÛáõç»Çó</t>
  </si>
  <si>
    <t>4727</t>
  </si>
  <si>
    <t xml:space="preserve"> -´Ý³Ï³ñ³Ý³ÛÇÝ Ýå³ëïÝ»ñ µÛáõç»Çó</t>
  </si>
  <si>
    <t>4728</t>
  </si>
  <si>
    <t xml:space="preserve"> -²ÛÉ Ýå³ëïÝ»ñ µÛáõç»Çó</t>
  </si>
  <si>
    <r>
      <t xml:space="preserve"> ÎºÜê²ÂàÞ²ÎÜºð </t>
    </r>
    <r>
      <rPr>
        <sz val="8"/>
        <rFont val="Arial Armenian"/>
        <family val="2"/>
      </rPr>
      <t xml:space="preserve">(ïáÕ4641) </t>
    </r>
  </si>
  <si>
    <t xml:space="preserve"> -Î»Ýë³Ãáß³ÏÝ»ñ</t>
  </si>
  <si>
    <t>4741</t>
  </si>
  <si>
    <r>
      <t xml:space="preserve">1.7 ²ÚÈ Ì²Êêºð </t>
    </r>
    <r>
      <rPr>
        <sz val="8"/>
        <rFont val="Arial Armenian"/>
        <family val="2"/>
      </rPr>
      <t>(ïáÕ4710+ïáÕ4720+ïáÕ4730+ïáÕ4740+ïáÕ4750+ïáÕ4760+ïáÕ4770)</t>
    </r>
  </si>
  <si>
    <r>
      <t xml:space="preserve">ÜìÆð²îìàôÂÚàôÜÜºð àâ Î²è²ì²ð²Î²Ü (Ð²ê²ð²Î²Î²Ü) Î²¼Ø²ÎºðäàôÂÚàôÜÜºðÆÜ </t>
    </r>
    <r>
      <rPr>
        <sz val="8"/>
        <rFont val="Arial Armenian"/>
        <family val="2"/>
      </rPr>
      <t xml:space="preserve">(ïáÕ4711+ïáÕ4712) </t>
    </r>
  </si>
  <si>
    <t xml:space="preserve"> - îÝ³ÛÇÝ ïÝï»ëáõÃÛáõÝÝ»ñÇÝ Í³é³ÛáõÃÛáõÝÝ»ñ Ù³ïáõóáÕ` ß³ÑáõÛÃ ãÑ»ï³åÝ¹áÕ Ï³½Ù³Ï»ñåáõÃÛáõÝÝ»ñÇÝ ÝíÇñ³ïíáõÃÛáõÝÝ»ñ</t>
  </si>
  <si>
    <t>4811</t>
  </si>
  <si>
    <t xml:space="preserve"> -ÜíÇñ³ïíáõÃÛáõÝÝ»ñ ³ÛÉ ß³ÑáõÛÃ ãÑ»ï³åÝ¹áÕ Ï³½Ù³Ï»ñåáõÃÛáõÝÝ»ñÇÝ</t>
  </si>
  <si>
    <t>4819</t>
  </si>
  <si>
    <r>
      <t xml:space="preserve">Ð²ðÎºð, ä²ðî²¸Æð ìÖ²ðÜºð ºì îàôÚÄºð, àðàÜø Î²è²ì²ðØ²Ü î²ð´ºð Ø²Î²ð¸²ÎÜºðÆ ÎàÔØÆò ÎÆð²èìàôØ ºÜ ØÆØÚ²Üò ÜÎ²îØ²Ø´ </t>
    </r>
    <r>
      <rPr>
        <sz val="8"/>
        <rFont val="Arial Armenian"/>
        <family val="2"/>
      </rPr>
      <t>(ïáÕ4721+ïáÕ4722+ïáÕ4723+ïáÕ4724)</t>
    </r>
  </si>
  <si>
    <t xml:space="preserve"> -²ßË³ï³í³ñÓÇ ýáÝ¹</t>
  </si>
  <si>
    <t>4821</t>
  </si>
  <si>
    <t xml:space="preserve"> -²ÛÉ Ñ³ñÏ»ñ</t>
  </si>
  <si>
    <t xml:space="preserve"> -ä³ñï³¹Çñ í×³ñÝ»ñ</t>
  </si>
  <si>
    <t>4823</t>
  </si>
  <si>
    <t xml:space="preserve"> -ä»ï³Ï³Ý Ñ³ïí³ÍÇ ï³ñµ»ñ Ù³Ï³ñ¹³ÏÝ»ñÇ ÏáÕÙÇó ÙÇÙÛ³Ýó ÝÏ³ïÙ³Ùµ ÏÇñ³éíáÕ ïáõÛÅ»ñ</t>
  </si>
  <si>
    <t>4824</t>
  </si>
  <si>
    <r>
      <t xml:space="preserve">¸²î²ð²ÜÜºðÆ ÎàÔØÆò ÜÞ²Ü²Îì²Ì îàôÚÄºð ºì îàô¶²ÜøÜºð </t>
    </r>
    <r>
      <rPr>
        <sz val="8"/>
        <rFont val="Arial Armenian"/>
        <family val="2"/>
      </rPr>
      <t>(ïáÕ4731)</t>
    </r>
  </si>
  <si>
    <r>
      <t xml:space="preserve"> -</t>
    </r>
    <r>
      <rPr>
        <b/>
        <sz val="9"/>
        <rFont val="Arial Armenian"/>
        <family val="2"/>
      </rPr>
      <t>¸³ï³ñ³ÝÝ»ñÇ ÏáÕÙÇó Ýß³Ý³Ïí³Í ïáõÛÅ»ñ ¨ ïáõ·³ÝùÝ»ñ</t>
    </r>
  </si>
  <si>
    <t>4831</t>
  </si>
  <si>
    <r>
      <t xml:space="preserve"> </t>
    </r>
    <r>
      <rPr>
        <b/>
        <i/>
        <sz val="9"/>
        <rFont val="Arial Armenian"/>
        <family val="2"/>
      </rPr>
      <t xml:space="preserve">´Ü²Î²Ü ²ÔºîÜºðÆò Î²Ø ²ÚÈ ´Ü²Î²Ü ä²îÖ²èÜºðàì ²è²æ²ò²Ì ìÜ²êÜºðÆ Î²Ø ìÜ²êì²ÌøÜºðÆ ìºð²Î²Ü¶ÜàôØ </t>
    </r>
    <r>
      <rPr>
        <sz val="8"/>
        <rFont val="Arial Armenian"/>
        <family val="2"/>
      </rPr>
      <t>(ïáÕ4741+ïáÕ4742)</t>
    </r>
  </si>
  <si>
    <t xml:space="preserve"> -´Ý³Ï³Ý ³Õ»ïÝ»ñÇó ³é³ç³ó³Í íÝ³ëí³ÍùÝ»ñÇ Ï³Ù íÝ³ëÝ»ñÇ í»ñ³Ï³Ý·ÝáõÙ</t>
  </si>
  <si>
    <t>4841</t>
  </si>
  <si>
    <t xml:space="preserve"> -²ÛÉ µÝ³Ï³Ý å³ï×³éÝ»ñáí ëï³ó³Í íÝ³ëí³ÍùÝ»ñÇ í»ñ³Ï³Ý·ÝáõÙ</t>
  </si>
  <si>
    <t>4842</t>
  </si>
  <si>
    <r>
      <t xml:space="preserve">Î²è²ì²ðØ²Ü Ø²ðØÆÜÜºðÆ ¶àðÌàôÜºàôÂÚ²Ü Ðºîºì²Üøàì ²è²æ²ò²Ì ìÜ²êÜºðÆ Î²Ø ìÜ²êì²ÌøÜºðÆ </t>
    </r>
    <r>
      <rPr>
        <sz val="9"/>
        <rFont val="Arial Armenian"/>
        <family val="2"/>
      </rPr>
      <t xml:space="preserve"> </t>
    </r>
    <r>
      <rPr>
        <b/>
        <i/>
        <sz val="9"/>
        <rFont val="Arial Armenian"/>
        <family val="2"/>
      </rPr>
      <t xml:space="preserve">ìºð²Î²Ü¶ÜàôØ </t>
    </r>
    <r>
      <rPr>
        <sz val="8"/>
        <rFont val="Arial Armenian"/>
        <family val="2"/>
      </rPr>
      <t>(ïáÕ4751)</t>
    </r>
  </si>
  <si>
    <t xml:space="preserve"> -Î³é³í³ñÙ³Ý Ù³ñÙÇÝÝ»ñÇ ·áñÍáõÝ»áõÃÛ³Ý Ñ»ï¨³Ýùáí ³é³ç³ó³Í íÝ³ëí³ÍùÝ»ñÇ  Ï³Ù íÝ³ëÝ»ñÇ í»ñ³Ï³Ý·ÝáõÙ </t>
  </si>
  <si>
    <t>4851</t>
  </si>
  <si>
    <r>
      <t xml:space="preserve"> </t>
    </r>
    <r>
      <rPr>
        <b/>
        <i/>
        <sz val="9"/>
        <rFont val="Arial Armenian"/>
        <family val="2"/>
      </rPr>
      <t xml:space="preserve">²ÚÈ Ì²Êêºð </t>
    </r>
    <r>
      <rPr>
        <sz val="9"/>
        <rFont val="Arial Armenian"/>
        <family val="2"/>
      </rPr>
      <t>(ïáÕ4761)</t>
    </r>
  </si>
  <si>
    <t xml:space="preserve"> -²ÛÉ Í³Ëë»ñ</t>
  </si>
  <si>
    <t>4861</t>
  </si>
  <si>
    <r>
      <t xml:space="preserve">ä²Ðàôêî²ÚÆÜ ØÆæàòÜºð </t>
    </r>
    <r>
      <rPr>
        <sz val="9"/>
        <rFont val="Arial Armenian"/>
        <family val="2"/>
      </rPr>
      <t>(ïáÕ4771)</t>
    </r>
  </si>
  <si>
    <t xml:space="preserve"> -ä³Ñáõëï³ÛÇÝ ÙÇçáóÝ»ñ</t>
  </si>
  <si>
    <t>4891</t>
  </si>
  <si>
    <t>³Û¹ ÃíáõÙ` Ñ³Ù³ÛÝùÇ µÛáõç»Ç í³ñã³Ï³Ý Ù³ëÇ å³Ñáõëï³ÛÇÝ ýáÝ¹Çó ýáÝ¹³ÛÇÝ Ù³ë Ï³ï³ñíáÕ Ñ³ïÏ³óáõÙÝ»ñ</t>
  </si>
  <si>
    <r>
      <t xml:space="preserve">´. àâ üÆÜ²Üê²Î²Ü ²ÎîÆìÜºðÆ ¶Ìàì Ì²Êêºð                     </t>
    </r>
    <r>
      <rPr>
        <sz val="10"/>
        <rFont val="Arial Armenian"/>
        <family val="2"/>
      </rPr>
      <t>(ïáÕ5100+ïáÕ5200+ïáÕ5300+ïáÕ5400)</t>
    </r>
  </si>
  <si>
    <r>
      <t xml:space="preserve">1.1. ÐÆØÜ²Î²Ü ØÆæàòÜºð                                 </t>
    </r>
    <r>
      <rPr>
        <sz val="8"/>
        <rFont val="Arial Armenian"/>
        <family val="2"/>
      </rPr>
      <t>(ïáÕ5110+ïáÕ5120+ïáÕ5130)</t>
    </r>
  </si>
  <si>
    <r>
      <t xml:space="preserve">ÞºÜøºð ºì ÞÆÜàôÂÚàôÜÜºð                                       </t>
    </r>
    <r>
      <rPr>
        <sz val="8"/>
        <rFont val="Arial Armenian"/>
        <family val="2"/>
      </rPr>
      <t>(ïáÕ5111+ïáÕ5112+ïáÕ5113)</t>
    </r>
  </si>
  <si>
    <t xml:space="preserve"> - Þ»Ýù»ñÇ ¨ ßÇÝáõÃÛáõÝÝ»ñÇ Ó»éù µ»ñáõÙ</t>
  </si>
  <si>
    <t>5111</t>
  </si>
  <si>
    <t xml:space="preserve"> - Þ»Ýù»ñÇ ¨ ßÇÝáõÃÛáõÝÝ»ñÇ Ï³éáõóáõÙ</t>
  </si>
  <si>
    <t>5112</t>
  </si>
  <si>
    <t xml:space="preserve"> - Þ»Ýù»ñÇ ¨ ßÇÝáõÃÛáõÝÝ»ñÇ Ï³åÇï³É í»ñ³Ýáñá·áõÙ</t>
  </si>
  <si>
    <t>5113</t>
  </si>
  <si>
    <r>
      <t xml:space="preserve">ØºøºÜ²Üºð ºì ê²ðø²ìàðàôØÜºð                                       </t>
    </r>
    <r>
      <rPr>
        <sz val="8"/>
        <rFont val="Arial Armenian"/>
        <family val="2"/>
      </rPr>
      <t>(ïáÕ5121+ ïáÕ5122+ïáÕ5123)</t>
    </r>
  </si>
  <si>
    <t xml:space="preserve"> - îñ³Ýëåáñï³ÛÇÝ ë³ñù³íáñáõÙÝ»ñ</t>
  </si>
  <si>
    <t>5121</t>
  </si>
  <si>
    <t xml:space="preserve"> - ì³ñã³Ï³Ý ë³ñù³íáñáõÙÝ»ñ</t>
  </si>
  <si>
    <t>5122</t>
  </si>
  <si>
    <t xml:space="preserve"> - ²ÛÉ Ù»ù»Ý³Ý»ñ ¨ ë³ñù³íáñáõÙÝ»ñ</t>
  </si>
  <si>
    <t>5129</t>
  </si>
  <si>
    <r>
      <t xml:space="preserve"> ²ÚÈ ÐÆØÜ²Î²Ü ØÆæàòÜºð                                                             </t>
    </r>
    <r>
      <rPr>
        <sz val="8"/>
        <rFont val="Arial Armenian"/>
        <family val="2"/>
      </rPr>
      <t>(ïáÕ 5131+ïáÕ 5132+ïáÕ 5133+ ïáÕ5134)</t>
    </r>
  </si>
  <si>
    <t xml:space="preserve"> -²×»óíáÕ ³ÏïÇíÝ»ñ</t>
  </si>
  <si>
    <t>5131</t>
  </si>
  <si>
    <t xml:space="preserve"> - àã ÝÛáõÃ³Ï³Ý ÑÇÙÝ³Ï³Ý ÙÇçáóÝ»ñ</t>
  </si>
  <si>
    <t>5132</t>
  </si>
  <si>
    <t xml:space="preserve"> - ¶»á¹»½Ç³Ï³Ý ù³ñï»½³·ñ³Ï³Ý Í³Ëë»ñ</t>
  </si>
  <si>
    <t>5133</t>
  </si>
  <si>
    <t xml:space="preserve"> - Ü³Ë³·Í³Ñ»ï³½áï³Ï³Ý Í³Ëë»ñ</t>
  </si>
  <si>
    <t>5134</t>
  </si>
  <si>
    <r>
      <t xml:space="preserve">1.2 ä²Þ²ðÜºð </t>
    </r>
    <r>
      <rPr>
        <sz val="8"/>
        <rFont val="Arial Armenian"/>
        <family val="2"/>
      </rPr>
      <t>(ïáÕ5211+ïáÕ5221+ïáÕ5231+ïáÕ5241)</t>
    </r>
  </si>
  <si>
    <t xml:space="preserve"> - Ð³Ù³ÛÝù³ÛÇÝ Ýß³Ý³ÏáõÃÛ³Ý é³½Ù³í³ñ³Ï³Ý å³ß³ñÝ»ñ</t>
  </si>
  <si>
    <t>5211</t>
  </si>
  <si>
    <t xml:space="preserve"> - ÜÛáõÃ»ñ ¨ å³ñ³·³Ý»ñ</t>
  </si>
  <si>
    <t>5221</t>
  </si>
  <si>
    <t xml:space="preserve"> - ì»ñ³í³×³éùÇ Ñ³Ù³ñ Ý³Ë³ï»ëí³Í ³åñ³ÝùÝ»ñ</t>
  </si>
  <si>
    <t>5231</t>
  </si>
  <si>
    <t xml:space="preserve"> -êå³éÙ³Ý Ýå³ï³Ïáí å³ÑíáÕ å³ß³ñÝ»ñ</t>
  </si>
  <si>
    <t>5241</t>
  </si>
  <si>
    <r>
      <t xml:space="preserve">1.3 ´²ðÒð²ðÄºø ²ÎîÆìÜºð </t>
    </r>
    <r>
      <rPr>
        <sz val="8"/>
        <rFont val="Arial Armenian"/>
        <family val="2"/>
      </rPr>
      <t>(ïáÕ 5311)</t>
    </r>
  </si>
  <si>
    <t xml:space="preserve"> -´³ñÓñ³ñÅ»ù ³ÏïÇíÝ»ñ</t>
  </si>
  <si>
    <t>5311</t>
  </si>
  <si>
    <r>
      <t xml:space="preserve">1.4 â²ðî²¸ðì²Ì ԱԿՏԻՎՆԵՐ                              </t>
    </r>
    <r>
      <rPr>
        <sz val="8"/>
        <rFont val="Arial Armenian"/>
        <family val="2"/>
      </rPr>
      <t>(ïáÕ 5411+ïáÕ 5421+ïáÕ 5431+ïáÕ5441)</t>
    </r>
  </si>
  <si>
    <t xml:space="preserve"> -ÐáÕ</t>
  </si>
  <si>
    <t>5411</t>
  </si>
  <si>
    <t xml:space="preserve"> -ÀÝ¹»ñù³ÛÇÝ ³ÏïÇíÝ»ñ</t>
  </si>
  <si>
    <t>5421</t>
  </si>
  <si>
    <t xml:space="preserve"> -²ÛÉ µÝ³Ï³Ý Í³·áõÙ áõÝ»óáÕ ³ÏïÇíÝ»ñ</t>
  </si>
  <si>
    <t>5431</t>
  </si>
  <si>
    <t xml:space="preserve"> -àã ÝÛáõÃ³Ï³Ý ã³ñï³¹ñí³Í ³ÏïÇíÝ»ñ</t>
  </si>
  <si>
    <t>6000</t>
  </si>
  <si>
    <r>
      <t xml:space="preserve"> ¶. àâ üÆÜ²Üê²Î²Ü ²ÎîÆìÜºðÆ Æð²òàôØÆò Øàôîøºð </t>
    </r>
    <r>
      <rPr>
        <sz val="10"/>
        <rFont val="Arial Armenian"/>
        <family val="2"/>
      </rPr>
      <t>(ïáÕ6100+ïáÕ6200+ïáÕ6300+ïáÕ6400)</t>
    </r>
  </si>
  <si>
    <t xml:space="preserve">        X</t>
  </si>
  <si>
    <t>6100</t>
  </si>
  <si>
    <r>
      <t>ÐÆØÜ²Î²Ü ØÆæàòÜºðÆ Æð²òàôØÆò Øàôîøºð</t>
    </r>
    <r>
      <rPr>
        <sz val="10"/>
        <rFont val="Arial Armenian"/>
        <family val="2"/>
      </rPr>
      <t xml:space="preserve"> (ïáÕ6110+ïáÕ6120+ïáÕ6130) </t>
    </r>
  </si>
  <si>
    <t>6110</t>
  </si>
  <si>
    <t xml:space="preserve">²ÜÞ²ðÄ ¶àôÚøÆ Æð²òàôØÆò Øàôîøºð </t>
  </si>
  <si>
    <t>8111</t>
  </si>
  <si>
    <t>6120</t>
  </si>
  <si>
    <t>Þ²ðÄ²Î²Ü ¶àôÚøÆ Æð²òàôØÆò Øàôîøºð</t>
  </si>
  <si>
    <t>8121</t>
  </si>
  <si>
    <t>6130</t>
  </si>
  <si>
    <t>²ÚÈ ÐÆØÜ²Î²Ü ØÆæàòÜºðÆ Æð²òàôØÆò Øàôîøºð</t>
  </si>
  <si>
    <t>8131</t>
  </si>
  <si>
    <t>6200</t>
  </si>
  <si>
    <r>
      <t>ä²Þ²ðÜºðÆ Æð²òàôØÆò Øàôîøºð</t>
    </r>
    <r>
      <rPr>
        <b/>
        <i/>
        <sz val="11"/>
        <rFont val="Arial Armenian"/>
        <family val="2"/>
      </rPr>
      <t xml:space="preserve"> </t>
    </r>
    <r>
      <rPr>
        <sz val="10"/>
        <rFont val="Arial Armenian"/>
        <family val="2"/>
      </rPr>
      <t>(ïáÕ6210+ïáÕ6220)</t>
    </r>
  </si>
  <si>
    <t>6210</t>
  </si>
  <si>
    <t xml:space="preserve"> è²¼Ø²ì²ð²Î²Ü Ð²Ø²ÚÜø²ÚÆÜ ä²Þ²ðÜºðÆ Æð²òàôØÆò Øàôîøºð</t>
  </si>
  <si>
    <t>8211</t>
  </si>
  <si>
    <t>6220</t>
  </si>
  <si>
    <r>
      <t xml:space="preserve">²ÚÈ ä²Þ²ðÜºðÆ Æð²òàôØÆò Øàôîøºð </t>
    </r>
    <r>
      <rPr>
        <i/>
        <sz val="10"/>
        <rFont val="Arial Armenian"/>
        <family val="2"/>
      </rPr>
      <t>(ïáÕ6221+ïáÕ6222+ïáÕ6223)</t>
    </r>
  </si>
  <si>
    <t>6221</t>
  </si>
  <si>
    <t xml:space="preserve"> - ²ñï³¹ñ³Ï³Ý å³ß³ñÝ»ñÇ Çñ³óáõÙÇó Ùáõïù»ñ</t>
  </si>
  <si>
    <t>8221</t>
  </si>
  <si>
    <t>6222</t>
  </si>
  <si>
    <t xml:space="preserve"> - ì»ñ³í³×³éùÇ Ñ³Ù³ñ ³åñ³ÝùÝ»ñÇ Çñ³óáõÙÇó Ùáõïù»ñ</t>
  </si>
  <si>
    <t>8222</t>
  </si>
  <si>
    <t>6223</t>
  </si>
  <si>
    <t xml:space="preserve"> - êå³éÙ³Ý Ñ³Ù³ñ Ý³Ë³ï»ëí³Í å³ß³ñÝ»ñÇ Çñ³óáõÙÇó Ùáõïù»ñ</t>
  </si>
  <si>
    <t>8223</t>
  </si>
  <si>
    <t>6300</t>
  </si>
  <si>
    <r>
      <t xml:space="preserve">´²ðÒð²ðÄºø ²ÎîÆìÜºðÆ Æð²òàôØÆò Øàôîøºð </t>
    </r>
    <r>
      <rPr>
        <sz val="11"/>
        <rFont val="Arial Armenian"/>
        <family val="2"/>
      </rPr>
      <t xml:space="preserve"> </t>
    </r>
    <r>
      <rPr>
        <i/>
        <sz val="10"/>
        <rFont val="Arial Armenian"/>
        <family val="2"/>
      </rPr>
      <t xml:space="preserve"> </t>
    </r>
    <r>
      <rPr>
        <sz val="10"/>
        <rFont val="Arial Armenian"/>
        <family val="2"/>
      </rPr>
      <t>(ïáÕ 6310)</t>
    </r>
  </si>
  <si>
    <t>6310</t>
  </si>
  <si>
    <t>´²ðÒð²ðÄºø ²ÎîÆìÜºðÆ Æð²òàôØÆò Øàôîøºð</t>
  </si>
  <si>
    <t>8311</t>
  </si>
  <si>
    <t>6400</t>
  </si>
  <si>
    <r>
      <t>â²ðî²¸ðì²Ì ²ÎîÆìÜºðÆ Æð²òàôØÆò Øàôîøºð</t>
    </r>
    <r>
      <rPr>
        <b/>
        <i/>
        <sz val="11"/>
        <rFont val="Arial Armenian"/>
        <family val="2"/>
      </rPr>
      <t xml:space="preserve">`                                                   </t>
    </r>
    <r>
      <rPr>
        <sz val="10"/>
        <rFont val="Arial Armenian"/>
        <family val="2"/>
      </rPr>
      <t>(ïáÕ6410+ïáÕ6420+ïáÕ6430+ïáÕ6440)</t>
    </r>
  </si>
  <si>
    <t>6410</t>
  </si>
  <si>
    <t>ÐàÔÆ Æð²òàôØÆò Øàôîøºð</t>
  </si>
  <si>
    <t>8411</t>
  </si>
  <si>
    <t>6420</t>
  </si>
  <si>
    <t>ú¶î²Î²ð Ð²Ü²ÌàÜºðÆ Æð²òàôØÆò Øàôîøºð</t>
  </si>
  <si>
    <t>8412</t>
  </si>
  <si>
    <t>6430</t>
  </si>
  <si>
    <t xml:space="preserve"> ²ÚÈ ´Ü²Î²Ü Ì²¶àôØ àôÜºòàÔ ÐÆØÜ²Î²Ü ØÆæàòÜºðÆ Æð²òàôØÆò Øàôîøºð</t>
  </si>
  <si>
    <t>8413</t>
  </si>
  <si>
    <t>6440</t>
  </si>
  <si>
    <t xml:space="preserve"> àâ ÜÚàôÂ²Î²Ü â²ðî²¸ðì²Ì ²ÎîÆìÜºðÆ Æð²òàôØÆò Øàôîøºð</t>
  </si>
  <si>
    <t>8414</t>
  </si>
  <si>
    <t xml:space="preserve">îáÕÇ NN  </t>
  </si>
  <si>
    <t>(ë.4 + ë5)</t>
  </si>
  <si>
    <t>ÀÜ¸²ØºÜÀ Ð²ìºÈàôð¸À Î²Ø ¸ºüÆòÆîÀ (ä²Î²êàôð¸À)</t>
  </si>
  <si>
    <t>deficit + hatvac5</t>
  </si>
  <si>
    <t>expend func - expend econom</t>
  </si>
  <si>
    <t>reserve fond</t>
  </si>
  <si>
    <t>ՀԱՏՎԱԾ 4</t>
  </si>
  <si>
    <r>
      <t xml:space="preserve">ä²Þîä²ÜàôÂÚàôÜ </t>
    </r>
    <r>
      <rPr>
        <b/>
        <sz val="8"/>
        <rFont val="Arial Armenian"/>
        <family val="2"/>
      </rPr>
      <t>(ïáÕ2210+2220+ïáÕ2230+ïáÕ2240+ïáÕ2250)</t>
    </r>
  </si>
  <si>
    <r>
      <t>ÀÜ¸Ð²Üàôð ´ÜàôÚÂÆ Ð²Üð²ÚÆÜ Ì²è²ÚàôÂÚàôÜÜºð</t>
    </r>
    <r>
      <rPr>
        <b/>
        <sz val="8"/>
        <rFont val="Arial Armenian"/>
        <family val="2"/>
      </rPr>
      <t xml:space="preserve"> (ïáÕ2110+ïáÕ2120+ïáÕ2130+ïáÕ2140+ïáÕ2150+ïáÕ2160+ïáÕ2170+ïáÕ2180)                                                                                        </t>
    </r>
  </si>
  <si>
    <r>
      <t xml:space="preserve">Ð²ê²ð²Î²Î²Ü Î²ð¶, ²Üìî²Ü¶àôÂÚàôÜ ¨ ¸²î²Î²Ü ¶àðÌàôÜºàôÂÚàôÜ </t>
    </r>
    <r>
      <rPr>
        <b/>
        <sz val="8"/>
        <rFont val="Arial Armenian"/>
        <family val="2"/>
      </rPr>
      <t>(ïáÕ2310+ïáÕ2320+ïáÕ2330+ïáÕ2340+ïáÕ2350+ïáÕ2360+ïáÕ2370)</t>
    </r>
  </si>
  <si>
    <r>
      <t>îÜîºê²Î²Ü Ð²ð²´ºðàôÂÚàôÜÜºð (</t>
    </r>
    <r>
      <rPr>
        <b/>
        <sz val="8"/>
        <rFont val="Arial Armenian"/>
        <family val="2"/>
      </rPr>
      <t>ïáÕ2410+ïáÕ2420+ïáÕ2430+ïáÕ2440+ïáÕ2450+ïáÕ2460+ïáÕ2470+ïáÕ2480+ïáÕ2490</t>
    </r>
    <r>
      <rPr>
        <b/>
        <sz val="9"/>
        <rFont val="Arial Armenian"/>
        <family val="2"/>
      </rPr>
      <t>)</t>
    </r>
  </si>
  <si>
    <r>
      <t xml:space="preserve">Þðæ²Î² ØÆæ²ì²ÚðÆ ä²Þîä²ÜàôÂÚàôÜ </t>
    </r>
    <r>
      <rPr>
        <b/>
        <sz val="8"/>
        <rFont val="Arial Armenian"/>
        <family val="2"/>
      </rPr>
      <t>(ïáÕ2510+ïáÕ2520+ïáÕ2530+ïáÕ2540+ïáÕ2550+ïáÕ2560)</t>
    </r>
  </si>
  <si>
    <t>ÀÜ¸²ØºÜÀ Ì²Êêºð (ïáÕ2100+ïáÕ2200+ïáÕ2300+ïáÕ2400+ïáÕ2500+ïáÕ2600+ ïáÕ2700+ïáÕ2800+ïáÕ2900+ïáÕ3000+ïáÕ3100)</t>
  </si>
  <si>
    <r>
      <t xml:space="preserve">´Ü²Î²ð²Ü²ÚÆÜ ÞÆÜ²ð²ðàôÂÚàôÜ ºì ÎàØàôÜ²È Ì²è²ÚàôÂÚàôÜ </t>
    </r>
    <r>
      <rPr>
        <b/>
        <sz val="8"/>
        <rFont val="Arial Armenian"/>
        <family val="2"/>
      </rPr>
      <t>(ïáÕ3610+ïáÕ3620+ïáÕ3630+ïáÕ3640+ïáÕ3650+ïáÕ3660)</t>
    </r>
  </si>
  <si>
    <r>
      <t>²èàÔæ²ä²ÐàôÂÚàôÜ (</t>
    </r>
    <r>
      <rPr>
        <b/>
        <sz val="8"/>
        <rFont val="Arial Armenian"/>
        <family val="2"/>
      </rPr>
      <t>ïáÕ2710+ïáÕ2720+ïáÕ2730+ïáÕ2740+ïáÕ2750+ïáÕ2760</t>
    </r>
    <r>
      <rPr>
        <b/>
        <sz val="9"/>
        <rFont val="Arial Armenian"/>
        <family val="2"/>
      </rPr>
      <t>)</t>
    </r>
  </si>
  <si>
    <r>
      <t xml:space="preserve">Ð²Ü¶Æêî, ØÞ²ÎàôÚÂ ºì ÎðàÜ </t>
    </r>
    <r>
      <rPr>
        <b/>
        <sz val="8"/>
        <rFont val="Arial Armenian"/>
        <family val="2"/>
      </rPr>
      <t>(ïáÕ2810+ïáÕ2820+ïáÕ2830+ïáÕ2840+ïáÕ2850+ïáÕ2860)</t>
    </r>
  </si>
  <si>
    <r>
      <t xml:space="preserve">ÎðÂàôÂÚàôÜ </t>
    </r>
    <r>
      <rPr>
        <b/>
        <sz val="8"/>
        <rFont val="Arial Armenian"/>
        <family val="2"/>
      </rPr>
      <t>(ïáÕ2910+ïáÕ2920+ïáÕ2930+ïáÕ2940+ïáÕ2950+ïáÕ2960+ïáÕ2970+ïáÕ2980)</t>
    </r>
  </si>
  <si>
    <r>
      <t xml:space="preserve">êàòÆ²È²Î²Ü ä²Þîä²ÜàôÂÚàôÜ </t>
    </r>
    <r>
      <rPr>
        <b/>
        <sz val="8"/>
        <rFont val="Arial Armenian"/>
        <family val="2"/>
      </rPr>
      <t xml:space="preserve">(ïáÕ3010+ïáÕ3020+ïáÕ3030+ïáÕ3040+ïáÕ3050+ïáÕ3060+ïáÕ3070+ïáÕ3080+ïáÕ3090) </t>
    </r>
  </si>
  <si>
    <r>
      <t xml:space="preserve">ÐÆØÜ²Î²Ü ´²ÄÆÜÜºðÆÜ â¸²êìàÔ ä²Ðàôêî²ÚÆÜ üàÜ¸ºð </t>
    </r>
    <r>
      <rPr>
        <b/>
        <sz val="8"/>
        <rFont val="Arial Armenian"/>
        <family val="2"/>
      </rPr>
      <t>(ïáÕ3110)</t>
    </r>
  </si>
  <si>
    <t>4729</t>
  </si>
  <si>
    <t>Համայնքի արխիվից փաստաթղթերի պատճեններ տրամադրելու համար</t>
  </si>
  <si>
    <t>Համայնքի կողմից կազմակերպվող մրցույթների և աճուրդների մասնակցության համար</t>
  </si>
  <si>
    <t>Համայնքի տնօրինության և օգտագործման ներքո գտնվող հողերը հատկացնելու, հետ վերցնելու և վարձակալության տրամադրելու դեպքերում փաստաթղթերի (փաթեթի) նախապատրաստման համար</t>
  </si>
  <si>
    <t>Ճարտարապետաշինարարական նախագծային փաստաթղթերով նախատեսված աշխատանքներն ավարտելուց հետո շահագործման թույլտվության ձևակերպման համար</t>
  </si>
  <si>
    <t>Ճարտարապետաշինարարական նախագծային փաստաթղթերով նախատեսված շին. թույլտվություն պահանջող, բոլոր շին. աշխատանքներն իրականացնելուց հետո շենքերի և շինությունների (այդ թվում` դրանց վերակառուցումը, վերականգնումը, ուժեղացումը, արդիականացումը, ընդլայնումն ու բարեկարգումը) կառուցման ավարտը ավարտական ակտով փաստագրման ձևակերպման համար</t>
  </si>
  <si>
    <t>Համայնքի վարչական տարածքում տոնավաճառներին (վերնիսաժներին) մասնակցելու համար</t>
  </si>
  <si>
    <t xml:space="preserve"> Համայնքի տարածքում շենքի կամ շինության արտաքին տեսքը փոփոխող վերակառուցման աշխատանքներ կատարելու հետ կապված տեխնիկատնտեսական պայմաններ մշակելու և հաստատելու համար</t>
  </si>
  <si>
    <t>Ջրմուղ-կոյուղու համար այն համայնքներում, որոնք ներառված չեն ջրմուղ-կոյուղու ծառայություններ մատուցող օպերատոր կազմակերպությունների սպասարկման տարածքներում, մասնավորապես ջրամատակարարման և ջրահեռացման վճարներ</t>
  </si>
  <si>
    <t>Համայնքի կողմից կառավարվող բազմաբնակարան շենքերի ընդհանուր բաժնային սեփականության պահպանման պարտադիր նորմերի կատարման համար</t>
  </si>
  <si>
    <t>Համայնքի վարչական տարածքում, սակայն համայնքի բնակավայրերից դուրս գտնվող՝ ավագանու որոշմամբ հանրային հանգստի վայր սահմանված և համայնքի կողմից կամ համայնքի պատվերով որպես հանրային հանգստի վայր կահավորված տարածքում ընտանեկան կամ գործնական միջոցառումներ անցկացնելու համար</t>
  </si>
  <si>
    <t>Համայնքային սեփականություն հանդիսացող պատմության և մշակույթի անշարժ հուշարձանների և համայնքային ենթակայության թանգարանների մուտքի համար</t>
  </si>
  <si>
    <t>Համայնքի վարչական տարածքում ինքնակամ կառուցված շենքերի, շինությունների օրինականացման համար վճարներ</t>
  </si>
  <si>
    <t>Համայնքի վարչական տարածքում թանկարժեք մետաղներից պատրաստված իրերի որոշակի վայրում մանրածախ առք ու վաճառք իրականացնելու թույլտվության համար</t>
  </si>
  <si>
    <t xml:space="preserve"> Համայնքի վարչական տարածքում մասնավոր գերեզմանատան կազմակերպման և շահագործման թույլտվության համար</t>
  </si>
  <si>
    <t>1353</t>
  </si>
  <si>
    <t>Այլ տեղական վճարներ</t>
  </si>
  <si>
    <t>Համայնքի վարչական տարածքում տեխնիկական և հատուկ նշանակության հրավառություն իրականացնելու թույլտվության համար</t>
  </si>
  <si>
    <t>ԱՇՈՑՔ ՀԱՄԱՅՆՔԻ ԲՅՈՒՋԵԻ ՄԻՋՈՑՆԵՐԻ ՏԱՐԵՎԵՐՋԻ ՀԱՎԵԼՈՒՐԴԸ ԿԱՄ ԴԵՖԻՑԻՏԸ (ՊԱԿԱՍՈՒՐԴԸ)</t>
  </si>
  <si>
    <t>Տողի NN</t>
  </si>
  <si>
    <t>Եկամտատեսակները</t>
  </si>
  <si>
    <t>Հոդվածի NN</t>
  </si>
  <si>
    <t>Տարեկան հաստատված պլան</t>
  </si>
  <si>
    <t>Ընդամենը (ս.5+ս.6)</t>
  </si>
  <si>
    <t>այդ թվում`</t>
  </si>
  <si>
    <t>վարչական մաս</t>
  </si>
  <si>
    <t>ֆոնդային մաս</t>
  </si>
  <si>
    <t xml:space="preserve">ԸՆԴԱՄԵՆԸ   ԵԿԱՄՈՒՏՆԵՐ                       (տող 1100 + տող 1200+տող 1300), այդ թվում` </t>
  </si>
  <si>
    <t xml:space="preserve">1. ՀԱՐԿԵՐ ԵՎ ՏՈՒՐՔԵՐ                             (տող 1110 + տող 1120 + տող 1130 + տող 1140 + տող 1150), այդ թվում`  </t>
  </si>
  <si>
    <t>1.1 Գույքային հարկեր անշարժ գույքից        (տող 1111 + տող 1112 + տող 1113), այդ թվում`</t>
  </si>
  <si>
    <t>Գույքահարկ համայնքների վարչական տարածքներում գտնվող շենքերի և շինությունների համար</t>
  </si>
  <si>
    <t>Հողի հարկ համայնքների վարչական տարածքներում գտնվող հողի համար</t>
  </si>
  <si>
    <t>Համայնքի բյուջե մուտքագրվող անշարժ գույքի հարկ</t>
  </si>
  <si>
    <t xml:space="preserve">   1.2 Գույքային հարկեր այլ գույքից, այդ թվում`</t>
  </si>
  <si>
    <t>Գույքահարկ փոխադրամիջոցների համար</t>
  </si>
  <si>
    <t>11301</t>
  </si>
  <si>
    <t>Համայնքի վարչական տարածքում նոր շենքերի, շինությունների և ոչ հիմնական շինությունների շինարարության (տեղադրման) թույլտվության համար</t>
  </si>
  <si>
    <t>11302</t>
  </si>
  <si>
    <t>Համայնքի վարչական տարածքում գոյություն ունեցող շենքերի և շինությունների վերակառուցման, ուժեղացման, վերականգնման, արդիականացման և բարեկարգման աշխատանքներ կատարելու
թույլտվության համար</t>
  </si>
  <si>
    <t>11303</t>
  </si>
  <si>
    <t>Համայնքի վարչական տարածքում շենքերի, շինությունների և քաղաքաշինական այլ օբյեկտների քանդման թույլտվության համար</t>
  </si>
  <si>
    <t>11304</t>
  </si>
  <si>
    <t>Համայնքի վարչական տարածքում, սահմանամերձ և բարձրլեռնային համայնքների վարչական տարածքում, բացառությամբ միջպետական և հանրապետական նշանակության ավտոմոբիլային ճանապարհների կողեզրում, խանութներում և կրպակներում հեղուկ վառելիքի, սեղմված բնական կամ հեղուկացված նավթային գազերի վաճառքի թույլտվության համար</t>
  </si>
  <si>
    <t>Համայնքի վարչական տարածքում, սահմանամերձ և բարձրլեռնային համայնքների վարչական տարածքում գտնվող մանրածախ առևտրի կետերում կամ ավտոմեքենաների տեխնիկական սպասարկման և նորոգման ծառայության օբյեկտներում տեխնիկական հեղուկների վաճառքի թույլտվության համար</t>
  </si>
  <si>
    <t>Համայնքի վարչական տարածքում ոգելից և ալկոհոլային խմիչքների կամ օրենքով սահմանված սահմանափակումներին համապատասխան ծխախոտային արտադրատեսակների կամ ծխախոտային արտադրատեսակների փոխարինիչների կամ ծխախոտային արտադրատեսակների նմանակների վաճառքի թույլտվության համար</t>
  </si>
  <si>
    <t>Իրավաբանական անձանց և անհատ ձեռնարկատերերին համայնքի վարչական տարածքում «Առևտրի և ծառայությունների մասին» Հայաստանի Հանրապետության օրենքով սահմանված՝ բացօթյա առևտուր կազմակերպելու թույլտվության համար</t>
  </si>
  <si>
    <t>Համայնքի վարչական տարածքում առևտրի, հանրային սննդի, զվարճանքի, շահումով խաղերի և վիճակախաղերի կազմակերպման օբյեկտներին, խաղատներին և բաղնիքներին (սաունաներին), ժամը 24.00-ից հետո աշխատելու թույլտվության համար</t>
  </si>
  <si>
    <t>Համայնքի վարչական տարածքում համայնքային կանոններին համապատասխան հանրային սննդի կազմակերպման և իրացման թույլտվության համար</t>
  </si>
  <si>
    <t>Քաղաքային բնակավայրերում ավագանու որոշմամբ, սահմանված կարգին համապատասխան, տնային կենդանիներ պահելու թույլտվության համար</t>
  </si>
  <si>
    <t>Ավագանու սահմանած կարգին ու պայմաններին համապատասխան՝ համայնքի վարչական տարածքում արտաքին գովազդ տեղադրելու թույլտվության համար, բացառությամբ միջպետական ու հանրապետական նշանակության ավտոմոբիլային ճանապարհների օտարման շերտերում և պաշտպանական գոտիներում տեղադրվող գովազդների թույլտվությունների (բացառությամբ Երևան քաղաքի)</t>
  </si>
  <si>
    <t xml:space="preserve"> Հայաստանի Հանրապետության վարչատարածքային միավորների խորհրդանիշերը (զինանշան, անվանում և այլն), որպես օրենքով գրանցված ապրանքային նշան, ապրանքների արտադրության, աշխատանքների կատարման, ծառայությունների մատուցման գործընթացներում օգտագործելու թույլտվության համար</t>
  </si>
  <si>
    <t>Համայնքի վարչական տարածքում մարդատար տաքսու (բացառությամբ երթուղային տաքսիների` միկրոավտոբուսների) ծառայություն իրականացնելու թույլտվության համար</t>
  </si>
  <si>
    <t>Համայնքի վարչական տարածքում քաղաքացիական հոգեհանգստի (հրաժեշտի) ծիսակատարության ծառայությունների իրականացման և (կամ) մատուցման թույլտվության համար</t>
  </si>
  <si>
    <t>Համայնքի տարածքում սահմանափակման ենթակա ծառայության օբյեկտի գործունեության թույլտվության համար</t>
  </si>
  <si>
    <t xml:space="preserve"> Այլ տեղական տուրքեր</t>
  </si>
  <si>
    <t>1.4 Համայնքի բյուջե վճարվող պետական տուրքեր (տող 1141 + տող 1142)
այդ թվում`</t>
  </si>
  <si>
    <t>Քաղաքացիական կացության ակտեր գրանցելու, դրանց մասին քաղաքացիներին կրկնակի վկայականներ, քաղաքացիական կացության ակտերում կատարված գրառումներում փոփոխություններ, լրացումներ, ուղղումներ կատարելու և վերականգնման կապակցությամբ վկայականներ տալու համար</t>
  </si>
  <si>
    <t>Նոտարական գրասենյակների կողմից նոտարական ծառայություններ կատարելու, նոտարական կարգով վավերացված փաստաթղթերի կրկնօրինակներ տալու, նշված մարմինների կողմից գործարքների նախագծեր և դիմումներ կազմելու, փաստաթղթերի պատճեններ հանելու և դրանցից քաղվածքներ տալու համար</t>
  </si>
  <si>
    <t xml:space="preserve"> 1.5 Այլ հարկային եկամուտներ
(տող 1151 + տող 1155)
այդ թվում`</t>
  </si>
  <si>
    <t>Օրենքով պետական բյուջե ամրագրվող հարկերից և այլ պարտադիր վճարներից մասհանումներ համայնքների բյուջեներ (տող 1152 + տող 1153 + տող 1154)
որից`</t>
  </si>
  <si>
    <t>ա) Եկամտային հարկ</t>
  </si>
  <si>
    <t>բ) Շահութահարկ</t>
  </si>
  <si>
    <t>գ) Այլ հարկերից և պարտադիր վճարներից կատարվող մասհանումներ</t>
  </si>
  <si>
    <t>Հողի հարկի, գույքահարկի և անշարժ գույքի հարկի գծով համայնքի բյուջե վճարումների բնագավառում բացահայտված հարկային օրենսդրության խախտումների համար հարկատուներից գանձվող տույժեր տուգանքներ, որոնք չեն հաշվարկվում այդ հարկերի գումարների նկատմամբ</t>
  </si>
  <si>
    <t xml:space="preserve">    2. ՊԱՇՏՈՆԱԿԱՆ ԴՐԱՄԱՇՆՈՐՀՆԵՐ              (տող 1210 + տող 1220 + տող 1230 + տող 1240 + տող 1250 + տող 1260), այդ թվում` </t>
  </si>
  <si>
    <t>2.1  Ընթացիկ արտաքին պաշտոնական դրամաշնորհներ` ստացված այլ պետություններից` այդ թվում</t>
  </si>
  <si>
    <t>Համայնքի բյուջե մուտքագրվող արտաքին պաշտոնական դրամաշնորհներ` ստացված այլ պետությունների տեղական ինքնակառավարման մարմիններից ընթացիկ ծախսերի ֆինանսավորման նպատակով</t>
  </si>
  <si>
    <t xml:space="preserve"> 2.2 Կապիտալ արտաքին պաշտոնական դրամաշնորհներ` ստացված այլ պետություններից, այդ թվում`</t>
  </si>
  <si>
    <t xml:space="preserve">Համայնքի բյուջե մուտքագրվող արտաքին պաշտոնական դրամաշնորհներ` ստացված այլ պետությունների  տեղական ինքնակառավարման մարմիններից կապիտալ ծախսերի ֆինանսավորման նպատակով </t>
  </si>
  <si>
    <t>2.3 Ընթացիկ արտաքին պաշտոնական դրամաշնորհներ`  ստացված միջազգային կազմակերպություններից, այդ թվում՝</t>
  </si>
  <si>
    <t xml:space="preserve">Համայնքի բյուջե մուտքագրվող արտաքին պաշտոնական դրամաշնորհներ` ստացված միջազգային կազմակերպություններից ընթացիկ ծախսերի ֆինանսավորման նպատակով </t>
  </si>
  <si>
    <t>2.4 Կապիտալ արտաքին պաշտոնական դրամաշնորհներ`  ստացված միջազգային կազմակերպություններից, այդ թվում`</t>
  </si>
  <si>
    <t xml:space="preserve">Համայնքի բյուջե մուտքագրվող արտաքին պաշտոնական դրամաշնորհներ` ստացված միջազգային կազմակերպություններից կապիտալ ծախսերի ֆինանսավորման նպատակով </t>
  </si>
  <si>
    <t>2.5 Ընթացիկ ներքին պաշտոնական դրամաշնորհներ` ստացված կառավարման այլ մակարդակներից                                       (տող 1251 + տող 1252 + տող 1255 + տող 1256) որից`</t>
  </si>
  <si>
    <t>ա) Պետական բյուջեից ֆինանսական համահարթեցման սկզբունքով տրամադրվող դոտացիաներ</t>
  </si>
  <si>
    <t xml:space="preserve">բ) Պետական բյուջեից տրամադրվող այլ դոտացիաներ (տող 1253 + տող 1254) այդ թվում` </t>
  </si>
  <si>
    <t>բա) Համայնքի բյուջեի եկամուտները նվազեցնող` ՀՀ օրենքների կիրարկման արդյունքում համայնքի բյուջեի եկամուտների կորուստների պետության կողմից փոխհատուցվող գումարներ</t>
  </si>
  <si>
    <t>բբ)  Այլ դոտացիաներ</t>
  </si>
  <si>
    <t>գ) Պետական բյուջեից տրամադրվող նպատակային հատկացումներ (սուբվենցիաներ)</t>
  </si>
  <si>
    <t>դ) ՀՀ այլ համայնքների բյուջեներից ընթացիկ ծախսերի ֆինանսավորման նպատակով ստացվող պաշտոնական դրամաշնորհներ</t>
  </si>
  <si>
    <t xml:space="preserve"> 2.6 Կապիտալ ներքին պաշտոնական դրամաշնորհներ` ստացված կառավարման այլ մակարդակներից   (տող 1261 + տող 1262) այդ թվում`</t>
  </si>
  <si>
    <t>ա) Պետական բյուջեից կապիտալ ծախսերի ֆինանսավորման նպատակային հատկացումներ (սուբվենցիաներ)</t>
  </si>
  <si>
    <t>բ) ՀՀ այլ համայնքներից կապիտալ ծախսերի ֆինանսավորման նպատակով ստացվող պաշտոնական դրամաշնորհներ</t>
  </si>
  <si>
    <t>3.1 Տոկոսներ, այդ թվում`</t>
  </si>
  <si>
    <t>Օրենքով նախատեսված դեպքերում բանկերում համայնքի բյուջեի ժամանակավոր ազատ միջոցների տեղաբաշխումից և դեպոզիտներից ստացված տոկոսավճարներ</t>
  </si>
  <si>
    <t>3.2 Շահաբաժիններ, այդ թվում`</t>
  </si>
  <si>
    <t>Բաժնետիրական ընկերություններում համայնքի մասնակցության դիմաց համայնքի բյուջե կատարվող մասհանումներ (շահաբաժիններ)</t>
  </si>
  <si>
    <t>3.3 Գույքի վարձակալությունից եկամուտներ  (տող 1331 + տող 1332 + տող 1333 +  տող 1334), այդ թվում`</t>
  </si>
  <si>
    <t xml:space="preserve">Համայնքի սեփականություն համարվող հողերի վարձակալության վարձավճարներ </t>
  </si>
  <si>
    <t xml:space="preserve">Համայնքի վարչական տարածքում գտնվող պետական սեփականություն համարվող հողերի վարձակալության վարձավճարներ </t>
  </si>
  <si>
    <t xml:space="preserve">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</si>
  <si>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Այլ գույքի վարձակալությունից մուտքեր</t>
  </si>
  <si>
    <t>3.4 Համայնքի բյուջեի եկամուտներ ապրանքների մատակարարումից և ծառայությունների մատուցումից                  (տող 1341 + տող 1342 + տող 1343), այդ թվում`</t>
  </si>
  <si>
    <t>Համայնքի սեփականություն հանդիսացող, այդ թվում` տիրազուրկ, համայնքին որպես սեփականություն անցած ապրանքների (բացառությամբ հիմնական միջոց, ոչ նյութական կամ բարձրարժեք ակտիվ հանդիսացող, ինչպես նաև համայնքի պահուստներում պահվող ապրանքանյութական արժեքների) վաճառքից մուտքեր</t>
  </si>
  <si>
    <t xml:space="preserve"> 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</si>
  <si>
    <t>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</si>
  <si>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>13501</t>
  </si>
  <si>
    <t>13502</t>
  </si>
  <si>
    <t>13503</t>
  </si>
  <si>
    <t>13504</t>
  </si>
  <si>
    <t>13505</t>
  </si>
  <si>
    <t>13506</t>
  </si>
  <si>
    <t>13507</t>
  </si>
  <si>
    <t>Համայնքի կողմից աղբահանության վճար վճարողների համար աղբահանության աշխատանքները կազմակերպելու համար</t>
  </si>
  <si>
    <t>13508</t>
  </si>
  <si>
    <t>Համայնքի կողմից իրավաբանական անձանց կամ անհատ ձեռնարկատերերին շինարարական և խոշոր եզրաչափի աղբի հավաքման և փոխադրման, ինչպես նաև աղբահանության վճար վճարողներին շինարարական և խոշոր եզրաչափի աղբի ինքնուրույն հավաքման և փոխադրման թույլտվության համար</t>
  </si>
  <si>
    <t>13509</t>
  </si>
  <si>
    <t>Կենտրոնացված ջեռուցման համար</t>
  </si>
  <si>
    <t>13510</t>
  </si>
  <si>
    <t>13511</t>
  </si>
  <si>
    <t>Ոռոգման ջրի մատակարարման համար այն համայնքներում, որոնք ներառված չեն &lt;&lt;Ջրօգտագործողների ընկերությունների և ջրօգտագործողների ընկերությունների միությունների մասին&gt;&gt; Հայաստանի Հանրապետության օրենքի համաձայն ստեղծված ջրօգտագործողների ընկերությունների սպասարկման տարածքներում</t>
  </si>
  <si>
    <t>13512</t>
  </si>
  <si>
    <t>13513</t>
  </si>
  <si>
    <t>Համայնքային ենթակայության մանկապարտեզի ծառայությունից օգտվողների համար</t>
  </si>
  <si>
    <t>13514</t>
  </si>
  <si>
    <t>Համայնքային ենթակայության արտադպրոցական դաստիարակության հաստատությունների (երաժշտական, նկարչական և արվեստի դպրոցներ և այլն) ծառայություններից օգտվողների համար</t>
  </si>
  <si>
    <t>13515</t>
  </si>
  <si>
    <t>13516</t>
  </si>
  <si>
    <t>13517</t>
  </si>
  <si>
    <t>Համայնքային սեփականություն հանդիսացող ընդհանուր օգտագործման փողոցներում և հրապարակներում (բացառությամբ բակային տարածքների, ուսումնական, կրթական, մշակութային և առողջապահական հաստատությունների, պետական կառավարման և տեղական ինքնակառավարման մարմինների վարչական շենքերի հարակից տարածքների) ավտոտրանսպորտային միջոցն ավտոկայանատեղում կայանելու համար</t>
  </si>
  <si>
    <t>13518</t>
  </si>
  <si>
    <t>13519</t>
  </si>
  <si>
    <t>Համայնքն սպասարկող անասնաբույժի ծառայությունների դիմաց</t>
  </si>
  <si>
    <t>13520</t>
  </si>
  <si>
    <t>Համայնքի բյուջե մուտքագրվող այլ վարչական գանձումներ</t>
  </si>
  <si>
    <t>3.6 Մուտքեր տույժերից, տուգանքներից      (տող 1361 + տող 1362) այդ թվում`</t>
  </si>
  <si>
    <t>Վարչական իրավախախտումների համար տեղական ինքնակառավարման մարմինների կողմից պատասխանատվության միջոցների կիրառումից եկամուտներ</t>
  </si>
  <si>
    <t>Մուտքեր համայնքի բյուջեի նկատմամբ ստանձնած պայմանագրային պարտավորությունների չկատարման դիմաց գանձվող տույժերից</t>
  </si>
  <si>
    <t>3.7 Համայնքի բյուջե մուտքագրվող այլ կատեգորիաներում չդասակարգված ընթացիկ տրանսֆերտներ
(տող 1371 + տող 1372), այդ թվում`</t>
  </si>
  <si>
    <t>Ֆիզիկական անձանց և կազմակերպությունների նվիրաբերությունից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ընթացիկ ծախսերի ֆինանսավորման համար համայնքի բյուջե ստացված մուտքեր` տրամադրված արտաքին աղբյուրներից</t>
  </si>
  <si>
    <t>Ֆիզիկական անձանց և կազմակերպությունների նվիրաբերությունից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ընթացիկ ծախսերի ֆինանսավորման համար համայնքի բյուջե ստացված մուտքեր` տրամադրված ներքին աղբյուրներից</t>
  </si>
  <si>
    <t>3.8 Համայնքի բյուջե մուտքագրվող այլ կատեգորիաներում չդասակարգված կապիտալ տրանսֆերտներ
(տող 1381 + տող 1382), այդ թվում`</t>
  </si>
  <si>
    <t>Նվիրատվության, ժառանգության իրավունքով  ֆիզիկական անձանցից և կազմակերպություններից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կապիտալ ծախսերի ֆինանսավորման համար համայնքի բյուջե ստացված մուտքեր` տրամադրված արտաքին աղբյուրներից</t>
  </si>
  <si>
    <t xml:space="preserve">Նվիրատվության, ժառանգության իրավունքով  ֆիզիկական անձանցից և կազմակերպություններից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կապիտալ ծախսերի իրականացման համար համայնքի բյուջե ստացված մուտքեր` տրամադրված ներքին աղբյուրներից  </t>
  </si>
  <si>
    <t xml:space="preserve">3.9 Այլ եկամուտներ                                   (տող 1391 + տող 1392 + տող 1393) այդ թվում` </t>
  </si>
  <si>
    <t xml:space="preserve">այդ թվում`  Համայնքի գույքին պատճառած վնասների փոխհատուցումից մուտքեր </t>
  </si>
  <si>
    <t>Վարչական բյուջեի պահուստային ֆոնդից ֆոնդային բյուջե կատարվող հատկացումներից մուտքեր</t>
  </si>
  <si>
    <t>Օրենքով և իրավական այլ ակտերով սահմանված` համայնքի բյուջեի մուտքագրման ենթակա այլ եկամուտներ</t>
  </si>
  <si>
    <r>
      <t> </t>
    </r>
    <r>
      <rPr>
        <sz val="9"/>
        <color indexed="8"/>
        <rFont val="Arial Armenian"/>
        <family val="2"/>
      </rPr>
      <t>  (մարզի անվանումը)</t>
    </r>
  </si>
  <si>
    <r>
      <rPr>
        <b/>
        <sz val="14"/>
        <color indexed="8"/>
        <rFont val="Arial Armenian"/>
        <family val="2"/>
      </rPr>
      <t xml:space="preserve"> ԱՇՈՑՔ  </t>
    </r>
    <r>
      <rPr>
        <sz val="14"/>
        <color indexed="8"/>
        <rFont val="Arial Armenian"/>
        <family val="2"/>
      </rPr>
      <t xml:space="preserve">   </t>
    </r>
    <r>
      <rPr>
        <b/>
        <sz val="14"/>
        <color indexed="8"/>
        <rFont val="Arial Armenian"/>
        <family val="2"/>
      </rPr>
      <t>ՀԱՄԱՅՆՔԻ</t>
    </r>
  </si>
  <si>
    <r>
      <t>Հաստատված է</t>
    </r>
    <r>
      <rPr>
        <sz val="14"/>
        <color indexed="8"/>
        <rFont val="Arial Armenian"/>
        <family val="2"/>
      </rPr>
      <t xml:space="preserve">  </t>
    </r>
    <r>
      <rPr>
        <b/>
        <sz val="14"/>
        <color indexed="8"/>
        <rFont val="Arial Armenian"/>
        <family val="2"/>
      </rPr>
      <t>ԱՇՈՑՔ</t>
    </r>
    <r>
      <rPr>
        <sz val="14"/>
        <color indexed="8"/>
        <rFont val="Arial Armenian"/>
        <family val="2"/>
      </rPr>
      <t xml:space="preserve">   համայնքի</t>
    </r>
  </si>
  <si>
    <r>
      <t>ՀԱՄԱՅՆՔԻ ՂԵԿԱՎԱՐ՝</t>
    </r>
    <r>
      <rPr>
        <sz val="14"/>
        <color indexed="8"/>
        <rFont val="Arial Armenian"/>
        <family val="2"/>
      </rPr>
      <t xml:space="preserve">                     Կարեն Մանուկյան</t>
    </r>
  </si>
  <si>
    <r>
      <t xml:space="preserve">1.3 Տեղական տուրքեր </t>
    </r>
    <r>
      <rPr>
        <sz val="10"/>
        <rFont val="Arial Armenian"/>
        <family val="2"/>
      </rPr>
      <t>(տող 11301 + տող 11302 + տող 11303 + տող 11304 + տող 11305 + տող 11306+ տող 11307 + տող 11308 + տող 11309 + տող 11310+ տող 11311 + տող 11312 + տող 11313 + տող 11314 + տող 11315 + տող 11316 + տող 11317 + տող 11318 + տող 11319)
այդ թվում`</t>
    </r>
  </si>
  <si>
    <r>
      <t xml:space="preserve">  3. ԱՅԼ ԵԿԱՄՈՒՏՆԵՐ
</t>
    </r>
    <r>
      <rPr>
        <sz val="11"/>
        <rFont val="Arial Armenian"/>
        <family val="2"/>
      </rPr>
      <t>(տող 1310 + տող 1320 + տող 1330 + տող 1340 + տող 1350 + տող 1360 + տող 1370 + տող 1380 + տող 1390)
այդ թվում`</t>
    </r>
  </si>
  <si>
    <r>
      <t xml:space="preserve">3.5 Վարչական գանձումներ </t>
    </r>
    <r>
      <rPr>
        <sz val="10"/>
        <rFont val="Arial Armenian"/>
        <family val="2"/>
      </rPr>
      <t>(տող 1351 + տող 1352 + տող 1353)
այդ թվում՝</t>
    </r>
  </si>
  <si>
    <r>
      <rPr>
        <b/>
        <sz val="10"/>
        <rFont val="Arial Armenian"/>
        <family val="2"/>
      </rPr>
      <t>Տեղական վճարներ</t>
    </r>
    <r>
      <rPr>
        <sz val="10"/>
        <rFont val="Arial Armenian"/>
        <family val="2"/>
      </rPr>
      <t xml:space="preserve">
(տող 13501 + տող 13502 + տող 13503 + տող 13504 + տող 13505 + տող 13506 + տող 13507 + տող 13508 + տող 13509 + տող 13510 + տող 13511 + տող 13512 + տող 13513 + տող 13514 + տող 13515 + տող 13516 + տող 13517 + տող 13518 + տող 13519+ տող 13520)
այդ թվում`</t>
    </r>
  </si>
  <si>
    <t>5511</t>
  </si>
  <si>
    <t xml:space="preserve">2026  Թ Վ Ա Կ Ա Ն Ի  Բ Յ ՈՒ Ջ Ե Ի </t>
  </si>
  <si>
    <r>
      <t>ավագանու 2025 թվականի</t>
    </r>
    <r>
      <rPr>
        <sz val="12"/>
        <color indexed="8"/>
        <rFont val="Arial Armenian"/>
        <family val="2"/>
      </rPr>
      <t xml:space="preserve"> </t>
    </r>
    <r>
      <rPr>
        <b/>
        <sz val="12"/>
        <color indexed="8"/>
        <rFont val="Arial Armenian"/>
        <family val="2"/>
      </rPr>
      <t>դեկտեմբերի</t>
    </r>
    <r>
      <rPr>
        <sz val="12"/>
        <color indexed="8"/>
        <rFont val="Arial Armenian"/>
        <family val="2"/>
      </rPr>
      <t xml:space="preserve">  23 </t>
    </r>
    <r>
      <rPr>
        <b/>
        <sz val="12"/>
        <color indexed="8"/>
        <rFont val="Arial Armenian"/>
        <family val="2"/>
      </rPr>
      <t>-ի  N 83 -Ն</t>
    </r>
    <r>
      <rPr>
        <sz val="12"/>
        <color indexed="8"/>
        <rFont val="Arial Armenian"/>
        <family val="2"/>
      </rPr>
      <t xml:space="preserve">  </t>
    </r>
    <r>
      <rPr>
        <b/>
        <sz val="12"/>
        <color indexed="8"/>
        <rFont val="Arial Armenian"/>
        <family val="2"/>
      </rPr>
      <t>որոշմամբ</t>
    </r>
  </si>
  <si>
    <r>
      <rPr>
        <b/>
        <sz val="14"/>
        <color indexed="8"/>
        <rFont val="Arial Armenian"/>
        <family val="2"/>
      </rPr>
      <t>ՇԻՐԱԿԻ</t>
    </r>
    <r>
      <rPr>
        <sz val="14"/>
        <color indexed="8"/>
        <rFont val="Arial Armenian"/>
        <family val="2"/>
      </rPr>
      <t> </t>
    </r>
    <r>
      <rPr>
        <b/>
        <sz val="14"/>
        <color indexed="8"/>
        <rFont val="Arial Armenian"/>
        <family val="2"/>
      </rPr>
      <t xml:space="preserve">ՄԱՐԶԻ </t>
    </r>
  </si>
  <si>
    <t xml:space="preserve">Հավելված 3
Հայաստանի Հանրապետության
 Շիրակի մարզի Աշոցք համայնքի 
ավագանու 2025 թվականի դեկտեմբերի 23-ի 
N 83-Ն որոշման
</t>
  </si>
  <si>
    <t>ՀԱՏՎԱԾ   1</t>
  </si>
  <si>
    <t>ՀԱՄԱՅՆՔԻ  ԲՅՈՒՋԵՅԻ  ԵԿԱՄՈՒՏՆԵՐԸ</t>
  </si>
  <si>
    <t>Հավելված 1
Հայաստանի Հանրապետության
 Շիրակի մարզի Աշոցք համայնքի 
ավագանու 2025 թվականի դեկտեմբերի 23-ի 
N 83 -Ն որոշման</t>
  </si>
  <si>
    <t>ՀԱՏՎԱԱԾ  2</t>
  </si>
  <si>
    <t>ՀԱՄԱՅՆՔԻ ԲՅՈՒՋԵՅԻ ԾԱԽՍԵՐԸ  ԸՍՏ  ԲՅՈՒՋԵՏԱՅԻՆ ԾԱԽՍԵՐԻ  ԳՈՐԾԱՌՆԱԿԱՆ ԴԱՍԱԿԱՐԳՄԱՆ</t>
  </si>
  <si>
    <t>ՀԱՏՎԱԱԾ  3</t>
  </si>
  <si>
    <t>ՀԱՄԱՅՆՔԻ ԲՅՈՒՋԵՅԻ ԾԱԽՍԵՐԸ  ԸՍՏ  ԲՅՈՒՋԵՏԱՅԻՆ ԾԱԽՍԵՐԻ  ՏՆՏԵՍԱԳԻՏԱԿԱՆ  ԴԱՍԱԿԱՐԳՄԱՆ</t>
  </si>
  <si>
    <t xml:space="preserve">Հավելված 4
Հայաստանի Հանրապետության
 Շիրակի մարզի Աշոցք համայնքի 
ավագանու 2025 թվականի դեկտեմբերի 23-ի 
N 83-Ն որոշման
</t>
  </si>
  <si>
    <t>ՀԱՏՎԱԾ  5</t>
  </si>
  <si>
    <t xml:space="preserve">Բյուջետային ծախսերի տնտեսագիտական դասակարգման հոդվածների </t>
  </si>
  <si>
    <t>անվանումները</t>
  </si>
  <si>
    <t xml:space="preserve"> NN </t>
  </si>
  <si>
    <t xml:space="preserve">                         ԸՆԴԱՄԵՆԸ`                                 (տող 8100+տող 8200), (տող 8000 հակառակ նշանով)</t>
  </si>
  <si>
    <t xml:space="preserve">                Ա. ՆԵՐՔԻՆ ԱՂԲՅՈՒՐՆԵՐ                       (տող 8110+տող 8160)</t>
  </si>
  <si>
    <t>աԽՈՒՐՅԱՆ ՀԱՄԱՅՆՔԻ 2021ԹՎԱԿԱՆԻ  ԲՅՈՒՋԵԻ ՀԱՎԵԼՈՒՐԴԻ ՕԳՏԱԳՈՐԾՄԱՆ ՈՒՂՂՈՒԹՅՈՒՆՆԵՐԸ  ԿԱՄ ԴԵՖԻՑԻՏԻ (ՊԱԿԱՍՈՒՐԴԻ)</t>
  </si>
  <si>
    <t xml:space="preserve"> 1.1. Արժեթղթեր (բացառությամբ բաժնետոմսերի և կապիտալում այլ մասնակցության) (տող 8112+տող 8113)</t>
  </si>
  <si>
    <t xml:space="preserve">     X</t>
  </si>
  <si>
    <t xml:space="preserve">որից` </t>
  </si>
  <si>
    <t xml:space="preserve">  - թողարկումից և տեղաբաշխումից մուտքեր</t>
  </si>
  <si>
    <t>9111</t>
  </si>
  <si>
    <t xml:space="preserve">  - հիմնական գումարի մարում</t>
  </si>
  <si>
    <t>6111</t>
  </si>
  <si>
    <t xml:space="preserve">1.2. Վարկեր և փոխատվություններ (ստացում և մարում)                                                                     (տող 8121+տող8140) </t>
  </si>
  <si>
    <t>1.2.1. Վարկեր (տող 8122+տող 8130)</t>
  </si>
  <si>
    <t xml:space="preserve">  - վարկերի ստացում (տող 8123+տող 8124)</t>
  </si>
  <si>
    <t>9112</t>
  </si>
  <si>
    <t>պետական բյուջեից</t>
  </si>
  <si>
    <t>այլ աղբյուրներից</t>
  </si>
  <si>
    <t xml:space="preserve">  - ստացված վարկերի հիմնական  գումարի մարում  (տող 8131+տող 8132)</t>
  </si>
  <si>
    <t>6112</t>
  </si>
  <si>
    <t>ՀՀ պետական բյուջեին</t>
  </si>
  <si>
    <t>այլ աղբյուրներին</t>
  </si>
  <si>
    <t>1.2.2. Փոխատվություններ (տող 8141+տող 8150)</t>
  </si>
  <si>
    <t xml:space="preserve">  - բյուջետային փոխատվությունների ստացում  (տող 8142+տող 8143)</t>
  </si>
  <si>
    <t>ՀՀ պետական բյուջեից</t>
  </si>
  <si>
    <t>ՀՀ այլ համայնքների բյուջեներից</t>
  </si>
  <si>
    <t xml:space="preserve">  - ստացված փոխատվությունների գումարի մարում (տող 8151+տող 8152)</t>
  </si>
  <si>
    <t>ՀՀ այլ համայնքների բյուջեներին</t>
  </si>
  <si>
    <t>2. ՖԻՆԱՆՍԱԿԱՆ ԱԿՏԻՎՆԵՐ                                                     (տող8161+տող8170+տող8190-տող8197+տող8198+տող8199)</t>
  </si>
  <si>
    <t>2.1. Բաժնետոմսեր և կապիտալում այլ մասնակցություն (տող 8162+տող 8163 + տող 8164)</t>
  </si>
  <si>
    <t xml:space="preserve"> - համայնքային սեփականության բաժնետոմսերի և կապիտալում համայնքի մասնակցության իրացումից մուտքեր</t>
  </si>
  <si>
    <t>9213</t>
  </si>
  <si>
    <t xml:space="preserve"> - իրավ. անձ. կանոնադր. կապիտալում պետ. մասնակց, պետ.  սեփակ. հանդիսացող անշարժ գույքի (բացառ. հողերի), այդ թվումª անավարտ շինարար. օբյեկտների մասնավորեցումից  առաջաց. միջոց-ից համայնքի բյուջե մասհանումից մուտքեր</t>
  </si>
  <si>
    <t xml:space="preserve"> - բաժնետոմսեր և կապիտալում այլ մասնակցություն ձեռքբերում</t>
  </si>
  <si>
    <t>6213</t>
  </si>
  <si>
    <t xml:space="preserve">2.2. Փոխատվություններ </t>
  </si>
  <si>
    <t xml:space="preserve"> - նախկինում տրամադրված փոխատվությունների դիմաց ստացվող մարումներից մուտքեր</t>
  </si>
  <si>
    <t>9212</t>
  </si>
  <si>
    <t xml:space="preserve"> - փոխատվությունների տրամադրում</t>
  </si>
  <si>
    <t>6212</t>
  </si>
  <si>
    <t>2.3. Համայնքի բյուջեի միջոցների տարեսկզբի ազատ  մնացորդը` (տող 8191+տող 8194-տող 8193)</t>
  </si>
  <si>
    <t xml:space="preserve">այդ թվում` </t>
  </si>
  <si>
    <t xml:space="preserve"> 2.3.1. Համայնքի բյուջեի վարչական մասի միջոցների տարեսկզբի ազատ մնացորդ </t>
  </si>
  <si>
    <t>որից`</t>
  </si>
  <si>
    <t xml:space="preserve"> - ենթակա է ուղղման համայնքի բյուջեի վարչական մասից նախորդ տարում ֆինանսավորման ենթակա, սակայն չֆինանսավորված`առկա պարտավորությունների կատարմանը </t>
  </si>
  <si>
    <t xml:space="preserve"> - ենթակա է ուղղման համայնքի բյուջեի ֆոնդային  մաս                         (տող 8191 - տող 8192)</t>
  </si>
  <si>
    <t xml:space="preserve"> 2.3.2. Համայնքի բյուջեի ֆոնդային մասի միջոցների տարեսկզբի մնացորդ  (տող 8195 + տող 8196)</t>
  </si>
  <si>
    <t xml:space="preserve">  - առանց վարչական մասի միջոցների տարեսկզբի ազատ մնացորդից ֆոնդային  մաս մուտքագրման ենթակա գումարի </t>
  </si>
  <si>
    <t xml:space="preserve"> - վարչական մասի միջոցների տարեսկզբի ազատ մնացորդից ֆոնդային  մաս մուտքագրման ենթակա գումարը (տող 8193)</t>
  </si>
  <si>
    <t>2.4. Համայնքի բյուջեի ֆոնդային մասի ժամանակավոր ազատ միջոցների տրամադրում վարչական մաս</t>
  </si>
  <si>
    <t xml:space="preserve">2.5. Համայնքի բյուջեի ֆոնդային մասի ժամանակավոր ազատ միջոցներից վարչական մաս տրամադրված միջոցների վերադարձ ֆոնդային մաս </t>
  </si>
  <si>
    <t>2.6. Համայնքի բյուջեի հաշվում միջոցների մնացորդները հաշվետու ժամանակահատվածում  (տող8010- տող 8110 - տող 8161 - տող 8170- տող 8190- տող 8197- տող 8198 - տող 8210)</t>
  </si>
  <si>
    <t>8199³</t>
  </si>
  <si>
    <t>որից` ծախսերի ֆինանսավորմանը չուղղված համայնքի բյուջեի միջոցների տարեսկզբի ազատ մնացորդի գումարը</t>
  </si>
  <si>
    <t xml:space="preserve">                              Բ. ԱՐՏԱՔԻՆ ԱՂԲՅՈՒՐՆԵՐ                                       (տող 8210)</t>
  </si>
  <si>
    <t>1. ՓՈԽԱՌՈՒ ՄԻՋՈՑՆԵՐ                                                                              (տող 8211+տող 8220)</t>
  </si>
  <si>
    <t xml:space="preserve"> 1.1. Արժեթղթեր (բացառությամբ բաժնետոմսերի և կապիտալում այլ մասնակցության) (տող 8212+տող 8213)</t>
  </si>
  <si>
    <t>9121</t>
  </si>
  <si>
    <t>6121</t>
  </si>
  <si>
    <t>1.2. Վարկեր և փոխատվություններ (ստացում և մարում)                          տող 8221+տող 8240</t>
  </si>
  <si>
    <t>1.2.1. Վարկեր (տող 8222+տող 8230)</t>
  </si>
  <si>
    <t xml:space="preserve">  - վարկերի ստացում</t>
  </si>
  <si>
    <t>9122</t>
  </si>
  <si>
    <t xml:space="preserve">  - ստացված վարկերի հիմնական  գումարի մարում</t>
  </si>
  <si>
    <t>6122</t>
  </si>
  <si>
    <t>1.2.2. Փոխատվություններ (տող 8241+տող 8250)</t>
  </si>
  <si>
    <t xml:space="preserve">  - փոխատվությունների ստացում</t>
  </si>
  <si>
    <t xml:space="preserve">  - ստացված փոխատվությունների գումարի մարում</t>
  </si>
  <si>
    <t>*8010-րդ տողի սյունակներում լրացվող ցուցանիշները պետք է հավասար լինեն Համայնքի բյուջեի հավելուրդի կամ պակասուրդի (դեֆիցիտի) կատարման վերաբերյալ հաշվետվության 8000-րդ տողի համապատասխան սյունակներում արտացոլված ցուցանիշին` հակառակ նշանով.</t>
  </si>
  <si>
    <t>** 8199-րդ տողը ստացվում է, որպես 8010 տողի   և 8110, 8161, 8170, 8190, 8197, 8198 և 8210 տողերի համապատասխան սյունյակների ցուցանիշների հանրագումարի տարբերություն և պետք է ներկայացվի վերծանված ըստ հստակ ներկայացված բաղադրիչների:</t>
  </si>
  <si>
    <t>***8199-րդ տողում բյուջեի հաշվում դրամական միջոցների մնացորդների ավելացումը պետք է ներկայացվի բացասական նշանով, իսկ պակասեցումը (օգտագործումը)ª դրական նշանով.</t>
  </si>
  <si>
    <t>****8113-րդ, 8130-րդ, 8131-րդ, 8132-րդ, 8150-րդ, 8151-րդ, 8152-րդ, 8164-րդ, 8172-րդ,8197-րդ  (12-րդ սյունակում) 8198-րդ  (11-րդ սյունակում), 8213-րդ, 8230-րդ և 8250-րդ տողերում ցուցանիշները ներկայացվում են բացասական նշանով:.</t>
  </si>
  <si>
    <t xml:space="preserve">Հավելված 5 Հայաստանի Հանրապետության
 Շիրակի մարզի Աշոցք համայնքի 
ավագանու 2025 թվականի դեկտեմբերի 23-ի 
N 83-Ն որոշման
</t>
  </si>
  <si>
    <t>Հավելված 2
Հայաստանի Հանրապետության
 Շիրակի մարզի Աշոցք համայնքի 
ավագանու 2025 թվականի դեկտեմբերի 23-ի 
N 83-Ն որոշման</t>
  </si>
  <si>
    <t xml:space="preserve"> ՀԱՄԱՅՆՔԻ 2025 ԹՎԱԿԱՆԻ  ԲՅՈՒՋԵԻ ՀԱՎԵԼՈՒՐԴԻ ՕԳՏԱԳՈՐԾՄԱՆ ՈՒՂՂՈՒԹՅՈՒՆՆԵՐԸ  ԿԱՄ ԴԵՖԻՑԻՏԻ (ՊԱԿԱՍՈՒՐԴԻ) ՖԻՆԱՆՍԱՎՈՐՄԱՆ  ԱՂԲՅՈՒՐՆԵՐԸ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</si>
</sst>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\ &quot;դր.&quot;_-;\-* #,##0\ &quot;դր.&quot;_-;_-* &quot;-&quot;\ &quot;դր.&quot;_-;_-@_-"/>
    <numFmt numFmtId="165" formatCode="#,##0.0"/>
    <numFmt numFmtId="166" formatCode="0000"/>
    <numFmt numFmtId="167" formatCode="000"/>
    <numFmt numFmtId="168" formatCode="0.0"/>
  </numFmts>
  <fonts count="59" x14ac:knownFonts="1">
    <font>
      <sz val="11"/>
      <color theme="1"/>
      <name val="Calibri"/>
      <family val="2"/>
      <charset val="1"/>
      <scheme val="minor"/>
    </font>
    <font>
      <sz val="10"/>
      <name val="Arial Armenian"/>
      <family val="2"/>
    </font>
    <font>
      <b/>
      <sz val="12"/>
      <name val="Arial Armenian"/>
      <family val="2"/>
    </font>
    <font>
      <b/>
      <sz val="10"/>
      <name val="Arial Armenian"/>
      <family val="2"/>
    </font>
    <font>
      <i/>
      <sz val="10"/>
      <name val="Arial Armenian"/>
      <family val="2"/>
    </font>
    <font>
      <sz val="8"/>
      <name val="Arial Armenian"/>
      <family val="2"/>
    </font>
    <font>
      <sz val="10"/>
      <name val="GHEA Grapalat"/>
      <family val="3"/>
    </font>
    <font>
      <sz val="12"/>
      <name val="Arial Armenian"/>
      <family val="2"/>
    </font>
    <font>
      <b/>
      <i/>
      <sz val="10"/>
      <name val="Arial Armenian"/>
      <family val="2"/>
    </font>
    <font>
      <b/>
      <sz val="8"/>
      <name val="Arial Armenian"/>
      <family val="2"/>
    </font>
    <font>
      <sz val="9"/>
      <name val="Arial Armenian"/>
      <family val="2"/>
    </font>
    <font>
      <sz val="11"/>
      <name val="Arial Armenian"/>
      <family val="2"/>
    </font>
    <font>
      <sz val="10"/>
      <name val="Arial"/>
      <family val="2"/>
      <charset val="204"/>
    </font>
    <font>
      <b/>
      <i/>
      <sz val="12"/>
      <name val="Arial Armenian"/>
      <family val="2"/>
    </font>
    <font>
      <b/>
      <i/>
      <sz val="8"/>
      <name val="Arial Armenian"/>
      <family val="2"/>
    </font>
    <font>
      <b/>
      <i/>
      <sz val="9"/>
      <name val="Arial Armenian"/>
      <family val="2"/>
    </font>
    <font>
      <b/>
      <sz val="10"/>
      <name val="GHEA Grapalat"/>
      <family val="3"/>
    </font>
    <font>
      <sz val="10"/>
      <name val="Arial"/>
      <family val="2"/>
    </font>
    <font>
      <b/>
      <sz val="11"/>
      <name val="Arial Armenian"/>
      <family val="2"/>
    </font>
    <font>
      <b/>
      <sz val="9"/>
      <name val="Arial Armenian"/>
      <family val="2"/>
    </font>
    <font>
      <b/>
      <sz val="10"/>
      <name val="Arial"/>
      <family val="2"/>
      <charset val="204"/>
    </font>
    <font>
      <b/>
      <sz val="10"/>
      <name val="Arial"/>
      <family val="2"/>
    </font>
    <font>
      <i/>
      <sz val="9"/>
      <name val="Arial Armenian"/>
      <family val="2"/>
    </font>
    <font>
      <b/>
      <i/>
      <sz val="11"/>
      <name val="Arial Armenian"/>
      <family val="2"/>
    </font>
    <font>
      <sz val="9"/>
      <name val="Arial"/>
      <family val="2"/>
      <charset val="204"/>
    </font>
    <font>
      <sz val="9"/>
      <name val="Arial"/>
      <family val="2"/>
    </font>
    <font>
      <b/>
      <sz val="12"/>
      <name val="Arial"/>
      <family val="2"/>
    </font>
    <font>
      <sz val="10"/>
      <name val="Arial LatArm"/>
      <family val="2"/>
    </font>
    <font>
      <b/>
      <sz val="14"/>
      <color indexed="8"/>
      <name val="Arial Armenian"/>
      <family val="2"/>
    </font>
    <font>
      <sz val="14"/>
      <color indexed="8"/>
      <name val="Arial Armenian"/>
      <family val="2"/>
    </font>
    <font>
      <sz val="9"/>
      <color indexed="8"/>
      <name val="Arial Armenian"/>
      <family val="2"/>
    </font>
    <font>
      <b/>
      <sz val="10.5"/>
      <name val="Arial Armenian"/>
      <family val="2"/>
    </font>
    <font>
      <b/>
      <sz val="12"/>
      <color indexed="8"/>
      <name val="Arial Armenian"/>
      <family val="2"/>
    </font>
    <font>
      <sz val="12"/>
      <color indexed="8"/>
      <name val="Arial Armenian"/>
      <family val="2"/>
    </font>
    <font>
      <b/>
      <sz val="11"/>
      <name val="GHEA Grapalat"/>
      <family val="3"/>
    </font>
    <font>
      <sz val="11"/>
      <color theme="1"/>
      <name val="Calibri"/>
      <family val="2"/>
      <charset val="1"/>
      <scheme val="minor"/>
    </font>
    <font>
      <sz val="11"/>
      <color theme="1"/>
      <name val="GHEA Grapalat"/>
      <family val="3"/>
    </font>
    <font>
      <sz val="12"/>
      <color theme="1"/>
      <name val="GHEA Grapalat"/>
      <family val="3"/>
    </font>
    <font>
      <b/>
      <sz val="12"/>
      <color theme="1"/>
      <name val="GHEA Grapalat"/>
      <family val="3"/>
    </font>
    <font>
      <sz val="11"/>
      <color theme="1"/>
      <name val="Arial Armenian"/>
      <family val="2"/>
    </font>
    <font>
      <sz val="14"/>
      <color theme="1"/>
      <name val="Arial Armenian"/>
      <family val="2"/>
    </font>
    <font>
      <sz val="9"/>
      <color theme="1"/>
      <name val="Arial Armenian"/>
      <family val="2"/>
    </font>
    <font>
      <sz val="10"/>
      <color theme="1"/>
      <name val="Arial Armenian"/>
      <family val="2"/>
    </font>
    <font>
      <b/>
      <sz val="12"/>
      <color theme="1"/>
      <name val="Arial Armenian"/>
      <family val="2"/>
    </font>
    <font>
      <sz val="7.5"/>
      <color theme="1"/>
      <name val="Arial Armenian"/>
      <family val="2"/>
    </font>
    <font>
      <b/>
      <sz val="16"/>
      <color theme="1"/>
      <name val="Arial Armenian"/>
      <family val="2"/>
    </font>
    <font>
      <b/>
      <u/>
      <sz val="11"/>
      <color theme="1"/>
      <name val="GHEA Grapalat"/>
      <family val="3"/>
    </font>
    <font>
      <b/>
      <sz val="11"/>
      <color theme="1"/>
      <name val="GHEA Grapalat"/>
      <family val="3"/>
    </font>
    <font>
      <sz val="10"/>
      <color theme="1"/>
      <name val="GHEA Grapalat"/>
      <family val="3"/>
    </font>
    <font>
      <sz val="11"/>
      <name val="GHEA Grapalat"/>
      <family val="3"/>
    </font>
    <font>
      <b/>
      <sz val="14"/>
      <color theme="1"/>
      <name val="GHEA Grapalat"/>
      <family val="3"/>
    </font>
    <font>
      <b/>
      <sz val="12"/>
      <name val="GHEA Grapalat"/>
      <family val="3"/>
    </font>
    <font>
      <sz val="9"/>
      <name val="GHEA Grapalat"/>
      <family val="3"/>
    </font>
    <font>
      <sz val="8"/>
      <name val="GHEA Grapalat"/>
      <family val="3"/>
    </font>
    <font>
      <b/>
      <sz val="9"/>
      <name val="GHEA Grapalat"/>
      <family val="3"/>
    </font>
    <font>
      <b/>
      <sz val="8"/>
      <name val="GHEA Grapalat"/>
      <family val="3"/>
    </font>
    <font>
      <b/>
      <i/>
      <sz val="9"/>
      <name val="GHEA Grapalat"/>
      <family val="3"/>
    </font>
    <font>
      <i/>
      <sz val="9"/>
      <name val="GHEA Grapalat"/>
      <family val="3"/>
    </font>
    <font>
      <sz val="10"/>
      <color indexed="10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35" fillId="0" borderId="0" applyFont="0" applyFill="0" applyBorder="0" applyAlignment="0" applyProtection="0"/>
    <xf numFmtId="0" fontId="27" fillId="0" borderId="52" applyNumberFormat="0" applyFill="0" applyProtection="0">
      <alignment horizontal="left" vertical="center" wrapText="1"/>
    </xf>
  </cellStyleXfs>
  <cellXfs count="420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165" fontId="1" fillId="0" borderId="3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center" wrapText="1"/>
    </xf>
    <xf numFmtId="0" fontId="1" fillId="0" borderId="0" xfId="0" applyFont="1" applyFill="1"/>
    <xf numFmtId="0" fontId="36" fillId="0" borderId="0" xfId="0" applyFont="1"/>
    <xf numFmtId="0" fontId="37" fillId="0" borderId="0" xfId="0" applyFont="1"/>
    <xf numFmtId="0" fontId="1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7" fillId="0" borderId="0" xfId="0" applyFont="1" applyFill="1" applyBorder="1"/>
    <xf numFmtId="0" fontId="3" fillId="0" borderId="5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vertical="center" wrapText="1"/>
    </xf>
    <xf numFmtId="49" fontId="9" fillId="0" borderId="9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center" vertical="center" wrapText="1"/>
    </xf>
    <xf numFmtId="49" fontId="9" fillId="0" borderId="1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wrapText="1"/>
    </xf>
    <xf numFmtId="0" fontId="3" fillId="0" borderId="12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/>
    </xf>
    <xf numFmtId="49" fontId="5" fillId="0" borderId="15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16" xfId="0" applyNumberFormat="1" applyFont="1" applyFill="1" applyBorder="1" applyAlignment="1">
      <alignment horizontal="center" vertical="center"/>
    </xf>
    <xf numFmtId="165" fontId="7" fillId="0" borderId="17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10" fillId="0" borderId="18" xfId="0" applyNumberFormat="1" applyFont="1" applyFill="1" applyBorder="1" applyAlignment="1">
      <alignment horizontal="center" vertical="center" wrapText="1" readingOrder="1"/>
    </xf>
    <xf numFmtId="165" fontId="7" fillId="0" borderId="15" xfId="0" applyNumberFormat="1" applyFont="1" applyFill="1" applyBorder="1" applyAlignment="1">
      <alignment horizontal="center" vertical="center"/>
    </xf>
    <xf numFmtId="165" fontId="7" fillId="0" borderId="19" xfId="0" applyNumberFormat="1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21" xfId="0" applyNumberFormat="1" applyFont="1" applyFill="1" applyBorder="1" applyAlignment="1">
      <alignment horizontal="center" vertical="center"/>
    </xf>
    <xf numFmtId="165" fontId="7" fillId="0" borderId="18" xfId="0" applyNumberFormat="1" applyFont="1" applyFill="1" applyBorder="1" applyAlignment="1">
      <alignment horizontal="center" vertical="center"/>
    </xf>
    <xf numFmtId="0" fontId="13" fillId="0" borderId="0" xfId="0" applyFont="1" applyFill="1" applyBorder="1"/>
    <xf numFmtId="165" fontId="7" fillId="0" borderId="22" xfId="0" applyNumberFormat="1" applyFont="1" applyFill="1" applyBorder="1" applyAlignment="1">
      <alignment horizontal="center" vertical="center"/>
    </xf>
    <xf numFmtId="165" fontId="7" fillId="0" borderId="23" xfId="0" applyNumberFormat="1" applyFont="1" applyFill="1" applyBorder="1" applyAlignment="1">
      <alignment horizontal="center" vertical="center"/>
    </xf>
    <xf numFmtId="165" fontId="7" fillId="0" borderId="24" xfId="0" applyNumberFormat="1" applyFont="1" applyFill="1" applyBorder="1" applyAlignment="1">
      <alignment horizontal="center" vertical="center"/>
    </xf>
    <xf numFmtId="165" fontId="7" fillId="0" borderId="25" xfId="0" applyNumberFormat="1" applyFont="1" applyFill="1" applyBorder="1" applyAlignment="1">
      <alignment horizontal="center" vertical="center"/>
    </xf>
    <xf numFmtId="165" fontId="7" fillId="0" borderId="8" xfId="0" applyNumberFormat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horizontal="center" vertical="center"/>
    </xf>
    <xf numFmtId="0" fontId="10" fillId="0" borderId="17" xfId="0" applyNumberFormat="1" applyFont="1" applyFill="1" applyBorder="1" applyAlignment="1">
      <alignment horizontal="center" vertical="center" wrapText="1" readingOrder="1"/>
    </xf>
    <xf numFmtId="49" fontId="5" fillId="0" borderId="22" xfId="0" applyNumberFormat="1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10" fillId="0" borderId="3" xfId="0" applyNumberFormat="1" applyFont="1" applyFill="1" applyBorder="1" applyAlignment="1">
      <alignment horizontal="center" vertical="center" wrapText="1" readingOrder="1"/>
    </xf>
    <xf numFmtId="0" fontId="5" fillId="0" borderId="26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/>
    </xf>
    <xf numFmtId="49" fontId="5" fillId="0" borderId="27" xfId="0" applyNumberFormat="1" applyFont="1" applyFill="1" applyBorder="1" applyAlignment="1">
      <alignment horizontal="center" vertical="center"/>
    </xf>
    <xf numFmtId="0" fontId="10" fillId="0" borderId="24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11" fillId="0" borderId="0" xfId="0" applyFont="1" applyFill="1" applyBorder="1" applyAlignment="1">
      <alignment horizontal="left" vertical="top" wrapText="1"/>
    </xf>
    <xf numFmtId="166" fontId="5" fillId="0" borderId="0" xfId="0" applyNumberFormat="1" applyFont="1" applyFill="1" applyBorder="1" applyAlignment="1">
      <alignment horizontal="center" vertical="top"/>
    </xf>
    <xf numFmtId="0" fontId="14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166" fontId="10" fillId="0" borderId="0" xfId="0" applyNumberFormat="1" applyFont="1" applyFill="1" applyBorder="1" applyAlignment="1">
      <alignment horizontal="center" vertical="top"/>
    </xf>
    <xf numFmtId="0" fontId="15" fillId="0" borderId="0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center" vertical="top"/>
    </xf>
    <xf numFmtId="0" fontId="3" fillId="0" borderId="28" xfId="0" applyFont="1" applyFill="1" applyBorder="1" applyAlignment="1">
      <alignment horizontal="centerContinuous" vertical="center" wrapText="1"/>
    </xf>
    <xf numFmtId="0" fontId="1" fillId="0" borderId="29" xfId="0" applyFont="1" applyFill="1" applyBorder="1" applyAlignment="1">
      <alignment horizontal="centerContinuous" vertical="center" wrapText="1"/>
    </xf>
    <xf numFmtId="0" fontId="6" fillId="0" borderId="0" xfId="0" applyFont="1" applyFill="1"/>
    <xf numFmtId="0" fontId="16" fillId="0" borderId="0" xfId="0" applyFont="1" applyFill="1"/>
    <xf numFmtId="0" fontId="6" fillId="0" borderId="0" xfId="0" applyFont="1"/>
    <xf numFmtId="0" fontId="16" fillId="0" borderId="0" xfId="0" applyFont="1" applyFill="1" applyAlignment="1">
      <alignment horizontal="center" wrapText="1"/>
    </xf>
    <xf numFmtId="0" fontId="12" fillId="0" borderId="0" xfId="0" applyFont="1" applyFill="1"/>
    <xf numFmtId="0" fontId="17" fillId="0" borderId="0" xfId="0" applyFont="1"/>
    <xf numFmtId="0" fontId="18" fillId="0" borderId="3" xfId="0" applyFont="1" applyFill="1" applyBorder="1" applyAlignment="1">
      <alignment horizontal="center" vertical="top" wrapText="1"/>
    </xf>
    <xf numFmtId="49" fontId="19" fillId="0" borderId="3" xfId="0" applyNumberFormat="1" applyFont="1" applyFill="1" applyBorder="1" applyAlignment="1">
      <alignment horizontal="center"/>
    </xf>
    <xf numFmtId="165" fontId="12" fillId="0" borderId="3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left" vertical="center" wrapText="1"/>
    </xf>
    <xf numFmtId="165" fontId="20" fillId="0" borderId="3" xfId="0" applyNumberFormat="1" applyFont="1" applyFill="1" applyBorder="1" applyAlignment="1">
      <alignment horizontal="center" vertical="center"/>
    </xf>
    <xf numFmtId="49" fontId="19" fillId="0" borderId="3" xfId="0" applyNumberFormat="1" applyFont="1" applyFill="1" applyBorder="1" applyAlignment="1">
      <alignment vertical="top" wrapText="1"/>
    </xf>
    <xf numFmtId="49" fontId="19" fillId="0" borderId="3" xfId="0" applyNumberFormat="1" applyFont="1" applyFill="1" applyBorder="1" applyAlignment="1">
      <alignment horizontal="center" vertical="center" wrapText="1"/>
    </xf>
    <xf numFmtId="49" fontId="15" fillId="0" borderId="3" xfId="0" applyNumberFormat="1" applyFont="1" applyFill="1" applyBorder="1" applyAlignment="1">
      <alignment vertical="top" wrapText="1"/>
    </xf>
    <xf numFmtId="0" fontId="19" fillId="0" borderId="3" xfId="0" applyFont="1" applyFill="1" applyBorder="1" applyAlignment="1">
      <alignment horizontal="center"/>
    </xf>
    <xf numFmtId="0" fontId="19" fillId="0" borderId="3" xfId="0" applyFont="1" applyFill="1" applyBorder="1" applyAlignment="1">
      <alignment vertical="top" wrapText="1"/>
    </xf>
    <xf numFmtId="0" fontId="19" fillId="0" borderId="3" xfId="0" applyFont="1" applyFill="1" applyBorder="1" applyAlignment="1">
      <alignment horizontal="center" vertical="center" wrapText="1"/>
    </xf>
    <xf numFmtId="49" fontId="19" fillId="0" borderId="3" xfId="0" applyNumberFormat="1" applyFont="1" applyFill="1" applyBorder="1" applyAlignment="1">
      <alignment vertical="center" wrapText="1"/>
    </xf>
    <xf numFmtId="49" fontId="15" fillId="0" borderId="3" xfId="0" applyNumberFormat="1" applyFont="1" applyFill="1" applyBorder="1" applyAlignment="1">
      <alignment vertical="center" wrapText="1"/>
    </xf>
    <xf numFmtId="49" fontId="10" fillId="0" borderId="3" xfId="0" applyNumberFormat="1" applyFont="1" applyFill="1" applyBorder="1" applyAlignment="1">
      <alignment vertical="top" wrapText="1"/>
    </xf>
    <xf numFmtId="0" fontId="17" fillId="0" borderId="0" xfId="0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10" fillId="0" borderId="3" xfId="0" applyFont="1" applyFill="1" applyBorder="1" applyAlignment="1">
      <alignment vertical="top" wrapText="1"/>
    </xf>
    <xf numFmtId="0" fontId="15" fillId="0" borderId="3" xfId="0" applyFont="1" applyFill="1" applyBorder="1" applyAlignment="1">
      <alignment horizontal="left" vertical="top" wrapText="1"/>
    </xf>
    <xf numFmtId="165" fontId="21" fillId="0" borderId="3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vertical="top" wrapText="1"/>
    </xf>
    <xf numFmtId="49" fontId="22" fillId="0" borderId="3" xfId="0" applyNumberFormat="1" applyFont="1" applyFill="1" applyBorder="1" applyAlignment="1">
      <alignment vertical="top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19" fillId="0" borderId="3" xfId="0" applyNumberFormat="1" applyFont="1" applyFill="1" applyBorder="1" applyAlignment="1">
      <alignment horizontal="center" vertical="top" wrapText="1"/>
    </xf>
    <xf numFmtId="49" fontId="10" fillId="0" borderId="3" xfId="0" applyNumberFormat="1" applyFont="1" applyFill="1" applyBorder="1" applyAlignment="1">
      <alignment wrapText="1"/>
    </xf>
    <xf numFmtId="0" fontId="19" fillId="0" borderId="3" xfId="0" applyFont="1" applyFill="1" applyBorder="1" applyAlignment="1">
      <alignment horizontal="left" vertical="top" wrapText="1"/>
    </xf>
    <xf numFmtId="49" fontId="1" fillId="0" borderId="3" xfId="0" applyNumberFormat="1" applyFont="1" applyFill="1" applyBorder="1" applyAlignment="1">
      <alignment horizontal="center" wrapText="1"/>
    </xf>
    <xf numFmtId="49" fontId="2" fillId="0" borderId="3" xfId="0" applyNumberFormat="1" applyFont="1" applyFill="1" applyBorder="1" applyAlignment="1">
      <alignment wrapText="1"/>
    </xf>
    <xf numFmtId="49" fontId="1" fillId="0" borderId="3" xfId="0" applyNumberFormat="1" applyFont="1" applyFill="1" applyBorder="1" applyAlignment="1">
      <alignment wrapText="1"/>
    </xf>
    <xf numFmtId="49" fontId="1" fillId="0" borderId="3" xfId="0" applyNumberFormat="1" applyFont="1" applyFill="1" applyBorder="1" applyAlignment="1">
      <alignment horizontal="center" vertical="top" wrapText="1"/>
    </xf>
    <xf numFmtId="49" fontId="18" fillId="0" borderId="3" xfId="0" applyNumberFormat="1" applyFont="1" applyFill="1" applyBorder="1" applyAlignment="1">
      <alignment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wrapText="1"/>
    </xf>
    <xf numFmtId="165" fontId="8" fillId="0" borderId="3" xfId="0" applyNumberFormat="1" applyFont="1" applyFill="1" applyBorder="1" applyAlignment="1">
      <alignment horizontal="center" vertical="center"/>
    </xf>
    <xf numFmtId="0" fontId="8" fillId="0" borderId="0" xfId="0" applyFont="1"/>
    <xf numFmtId="49" fontId="1" fillId="0" borderId="3" xfId="0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wrapText="1"/>
    </xf>
    <xf numFmtId="0" fontId="24" fillId="0" borderId="0" xfId="0" applyFont="1" applyFill="1"/>
    <xf numFmtId="0" fontId="25" fillId="0" borderId="0" xfId="0" applyFont="1"/>
    <xf numFmtId="0" fontId="9" fillId="0" borderId="2" xfId="0" applyFont="1" applyFill="1" applyBorder="1" applyAlignment="1">
      <alignment horizontal="center"/>
    </xf>
    <xf numFmtId="0" fontId="38" fillId="0" borderId="0" xfId="0" applyFont="1" applyAlignment="1">
      <alignment horizontal="center" vertical="center" wrapText="1"/>
    </xf>
    <xf numFmtId="0" fontId="0" fillId="0" borderId="0" xfId="0" applyBorder="1" applyAlignment="1"/>
    <xf numFmtId="0" fontId="3" fillId="0" borderId="0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top" wrapText="1"/>
    </xf>
    <xf numFmtId="0" fontId="1" fillId="0" borderId="31" xfId="0" applyFont="1" applyFill="1" applyBorder="1" applyAlignment="1">
      <alignment horizontal="centerContinuous" wrapText="1"/>
    </xf>
    <xf numFmtId="0" fontId="1" fillId="0" borderId="32" xfId="0" applyFont="1" applyFill="1" applyBorder="1" applyAlignment="1">
      <alignment horizontal="centerContinuous" wrapText="1"/>
    </xf>
    <xf numFmtId="0" fontId="1" fillId="0" borderId="3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9" fillId="0" borderId="4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5" fillId="0" borderId="1" xfId="0" applyFont="1" applyFill="1" applyBorder="1"/>
    <xf numFmtId="0" fontId="3" fillId="0" borderId="35" xfId="0" applyFont="1" applyFill="1" applyBorder="1" applyAlignment="1">
      <alignment horizontal="center" wrapText="1"/>
    </xf>
    <xf numFmtId="165" fontId="3" fillId="0" borderId="4" xfId="0" applyNumberFormat="1" applyFont="1" applyFill="1" applyBorder="1" applyAlignment="1">
      <alignment horizontal="center" vertical="center" wrapText="1"/>
    </xf>
    <xf numFmtId="165" fontId="10" fillId="0" borderId="3" xfId="0" applyNumberFormat="1" applyFont="1" applyFill="1" applyBorder="1" applyAlignment="1">
      <alignment horizontal="right" wrapText="1"/>
    </xf>
    <xf numFmtId="168" fontId="10" fillId="0" borderId="3" xfId="0" applyNumberFormat="1" applyFont="1" applyFill="1" applyBorder="1" applyAlignment="1">
      <alignment horizontal="center" vertical="center" wrapText="1"/>
    </xf>
    <xf numFmtId="165" fontId="10" fillId="0" borderId="3" xfId="0" applyNumberFormat="1" applyFont="1" applyFill="1" applyBorder="1" applyAlignment="1">
      <alignment wrapText="1"/>
    </xf>
    <xf numFmtId="168" fontId="10" fillId="0" borderId="3" xfId="0" applyNumberFormat="1" applyFont="1" applyFill="1" applyBorder="1" applyAlignment="1">
      <alignment wrapText="1"/>
    </xf>
    <xf numFmtId="0" fontId="5" fillId="0" borderId="0" xfId="0" applyFont="1"/>
    <xf numFmtId="0" fontId="10" fillId="0" borderId="0" xfId="0" applyFont="1" applyBorder="1"/>
    <xf numFmtId="0" fontId="1" fillId="0" borderId="0" xfId="0" applyFont="1" applyBorder="1"/>
    <xf numFmtId="49" fontId="19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18" fillId="0" borderId="17" xfId="0" applyNumberFormat="1" applyFont="1" applyFill="1" applyBorder="1" applyAlignment="1">
      <alignment horizontal="center" vertical="center" wrapText="1" readingOrder="1"/>
    </xf>
    <xf numFmtId="0" fontId="19" fillId="0" borderId="18" xfId="0" applyNumberFormat="1" applyFont="1" applyFill="1" applyBorder="1" applyAlignment="1">
      <alignment horizontal="center" vertical="center" wrapText="1" readingOrder="1"/>
    </xf>
    <xf numFmtId="49" fontId="9" fillId="0" borderId="22" xfId="0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center" vertical="center"/>
    </xf>
    <xf numFmtId="49" fontId="9" fillId="0" borderId="21" xfId="0" applyNumberFormat="1" applyFont="1" applyFill="1" applyBorder="1" applyAlignment="1">
      <alignment horizontal="center" vertical="center"/>
    </xf>
    <xf numFmtId="165" fontId="2" fillId="0" borderId="18" xfId="0" applyNumberFormat="1" applyFont="1" applyFill="1" applyBorder="1" applyAlignment="1">
      <alignment horizontal="center" vertical="center"/>
    </xf>
    <xf numFmtId="49" fontId="9" fillId="0" borderId="15" xfId="0" applyNumberFormat="1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/>
    </xf>
    <xf numFmtId="49" fontId="9" fillId="0" borderId="16" xfId="0" applyNumberFormat="1" applyFont="1" applyFill="1" applyBorder="1" applyAlignment="1">
      <alignment horizontal="center" vertical="center"/>
    </xf>
    <xf numFmtId="165" fontId="2" fillId="0" borderId="17" xfId="0" applyNumberFormat="1" applyFont="1" applyFill="1" applyBorder="1" applyAlignment="1">
      <alignment horizontal="center" vertical="center"/>
    </xf>
    <xf numFmtId="0" fontId="18" fillId="0" borderId="4" xfId="0" applyNumberFormat="1" applyFont="1" applyFill="1" applyBorder="1" applyAlignment="1">
      <alignment horizontal="center" vertical="center" wrapText="1" readingOrder="1"/>
    </xf>
    <xf numFmtId="49" fontId="7" fillId="0" borderId="36" xfId="0" applyNumberFormat="1" applyFont="1" applyFill="1" applyBorder="1" applyAlignment="1">
      <alignment horizontal="center" vertical="center" wrapText="1"/>
    </xf>
    <xf numFmtId="0" fontId="7" fillId="0" borderId="36" xfId="0" applyNumberFormat="1" applyFont="1" applyFill="1" applyBorder="1" applyAlignment="1">
      <alignment horizontal="center" vertical="center" wrapText="1"/>
    </xf>
    <xf numFmtId="0" fontId="7" fillId="0" borderId="37" xfId="0" applyNumberFormat="1" applyFont="1" applyFill="1" applyBorder="1" applyAlignment="1">
      <alignment horizontal="center" vertical="center" wrapText="1"/>
    </xf>
    <xf numFmtId="165" fontId="26" fillId="0" borderId="4" xfId="0" applyNumberFormat="1" applyFont="1" applyFill="1" applyBorder="1" applyAlignment="1">
      <alignment horizontal="center" vertical="center"/>
    </xf>
    <xf numFmtId="0" fontId="19" fillId="0" borderId="3" xfId="0" applyNumberFormat="1" applyFont="1" applyFill="1" applyBorder="1" applyAlignment="1">
      <alignment horizontal="center" vertical="center" wrapText="1" readingOrder="1"/>
    </xf>
    <xf numFmtId="165" fontId="2" fillId="0" borderId="3" xfId="0" applyNumberFormat="1" applyFont="1" applyFill="1" applyBorder="1" applyAlignment="1">
      <alignment horizontal="center" vertical="center"/>
    </xf>
    <xf numFmtId="0" fontId="19" fillId="0" borderId="18" xfId="0" applyFont="1" applyFill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/>
    </xf>
    <xf numFmtId="168" fontId="17" fillId="0" borderId="0" xfId="0" applyNumberFormat="1" applyFont="1" applyAlignment="1">
      <alignment horizontal="center" vertical="center"/>
    </xf>
    <xf numFmtId="168" fontId="17" fillId="0" borderId="3" xfId="0" applyNumberFormat="1" applyFont="1" applyBorder="1" applyAlignment="1">
      <alignment horizontal="center" vertical="center"/>
    </xf>
    <xf numFmtId="0" fontId="39" fillId="0" borderId="0" xfId="0" applyFont="1"/>
    <xf numFmtId="0" fontId="39" fillId="0" borderId="0" xfId="0" applyFont="1" applyAlignment="1">
      <alignment horizontal="center"/>
    </xf>
    <xf numFmtId="0" fontId="40" fillId="0" borderId="0" xfId="0" applyFont="1"/>
    <xf numFmtId="0" fontId="41" fillId="0" borderId="0" xfId="0" applyFont="1" applyAlignment="1">
      <alignment horizontal="center"/>
    </xf>
    <xf numFmtId="0" fontId="34" fillId="2" borderId="0" xfId="0" applyFont="1" applyFill="1" applyAlignment="1">
      <alignment horizontal="right" vertical="center" wrapText="1"/>
    </xf>
    <xf numFmtId="0" fontId="34" fillId="2" borderId="0" xfId="0" applyFont="1" applyFill="1" applyAlignment="1">
      <alignment horizontal="right" vertical="center"/>
    </xf>
    <xf numFmtId="0" fontId="48" fillId="0" borderId="0" xfId="0" applyFont="1" applyFill="1" applyAlignment="1">
      <alignment vertical="center"/>
    </xf>
    <xf numFmtId="0" fontId="51" fillId="0" borderId="0" xfId="0" applyFont="1" applyFill="1" applyAlignment="1">
      <alignment wrapText="1"/>
    </xf>
    <xf numFmtId="0" fontId="36" fillId="0" borderId="0" xfId="0" applyFont="1" applyFill="1"/>
    <xf numFmtId="0" fontId="6" fillId="3" borderId="0" xfId="0" applyFont="1" applyFill="1" applyAlignment="1">
      <alignment wrapText="1"/>
    </xf>
    <xf numFmtId="49" fontId="6" fillId="0" borderId="0" xfId="0" applyNumberFormat="1" applyFont="1" applyFill="1" applyAlignment="1">
      <alignment horizontal="centerContinuous" wrapText="1"/>
    </xf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>
      <alignment horizontal="centerContinuous" vertical="center" wrapText="1"/>
    </xf>
    <xf numFmtId="0" fontId="16" fillId="0" borderId="54" xfId="0" applyFont="1" applyFill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55" fillId="0" borderId="4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0" fontId="53" fillId="0" borderId="57" xfId="0" applyFont="1" applyFill="1" applyBorder="1"/>
    <xf numFmtId="0" fontId="54" fillId="0" borderId="58" xfId="0" applyFont="1" applyFill="1" applyBorder="1" applyAlignment="1">
      <alignment horizontal="center" wrapText="1"/>
    </xf>
    <xf numFmtId="0" fontId="16" fillId="0" borderId="59" xfId="0" applyFont="1" applyFill="1" applyBorder="1"/>
    <xf numFmtId="165" fontId="16" fillId="0" borderId="58" xfId="0" applyNumberFormat="1" applyFont="1" applyFill="1" applyBorder="1" applyAlignment="1">
      <alignment horizontal="center" vertical="center"/>
    </xf>
    <xf numFmtId="0" fontId="16" fillId="0" borderId="0" xfId="0" applyFont="1"/>
    <xf numFmtId="0" fontId="53" fillId="0" borderId="60" xfId="0" applyFont="1" applyFill="1" applyBorder="1"/>
    <xf numFmtId="0" fontId="52" fillId="0" borderId="17" xfId="0" applyFont="1" applyFill="1" applyBorder="1" applyAlignment="1">
      <alignment horizontal="center" wrapText="1"/>
    </xf>
    <xf numFmtId="0" fontId="16" fillId="0" borderId="61" xfId="0" applyFont="1" applyFill="1" applyBorder="1"/>
    <xf numFmtId="165" fontId="16" fillId="0" borderId="17" xfId="0" applyNumberFormat="1" applyFont="1" applyFill="1" applyBorder="1" applyAlignment="1">
      <alignment horizontal="center" vertical="center"/>
    </xf>
    <xf numFmtId="165" fontId="16" fillId="0" borderId="15" xfId="0" applyNumberFormat="1" applyFont="1" applyFill="1" applyBorder="1" applyAlignment="1">
      <alignment horizontal="center" vertical="center"/>
    </xf>
    <xf numFmtId="165" fontId="16" fillId="0" borderId="19" xfId="0" applyNumberFormat="1" applyFont="1" applyFill="1" applyBorder="1" applyAlignment="1">
      <alignment horizontal="center" vertical="center"/>
    </xf>
    <xf numFmtId="0" fontId="53" fillId="0" borderId="50" xfId="0" applyFont="1" applyFill="1" applyBorder="1"/>
    <xf numFmtId="0" fontId="54" fillId="0" borderId="18" xfId="0" applyFont="1" applyFill="1" applyBorder="1" applyAlignment="1">
      <alignment horizontal="center" wrapText="1"/>
    </xf>
    <xf numFmtId="0" fontId="6" fillId="0" borderId="46" xfId="0" applyFont="1" applyFill="1" applyBorder="1"/>
    <xf numFmtId="165" fontId="6" fillId="0" borderId="18" xfId="0" applyNumberFormat="1" applyFont="1" applyFill="1" applyBorder="1" applyAlignment="1">
      <alignment horizontal="center" vertical="center"/>
    </xf>
    <xf numFmtId="0" fontId="52" fillId="0" borderId="18" xfId="0" applyFont="1" applyFill="1" applyBorder="1" applyAlignment="1">
      <alignment horizontal="center"/>
    </xf>
    <xf numFmtId="0" fontId="53" fillId="0" borderId="50" xfId="0" applyFont="1" applyFill="1" applyBorder="1" applyAlignment="1">
      <alignment vertical="center"/>
    </xf>
    <xf numFmtId="0" fontId="56" fillId="0" borderId="18" xfId="0" applyFont="1" applyFill="1" applyBorder="1" applyAlignment="1">
      <alignment wrapText="1"/>
    </xf>
    <xf numFmtId="0" fontId="52" fillId="0" borderId="17" xfId="0" applyFont="1" applyFill="1" applyBorder="1" applyAlignment="1">
      <alignment horizontal="left" wrapText="1"/>
    </xf>
    <xf numFmtId="165" fontId="6" fillId="0" borderId="18" xfId="0" applyNumberFormat="1" applyFont="1" applyFill="1" applyBorder="1" applyAlignment="1">
      <alignment horizontal="center" vertical="center" wrapText="1"/>
    </xf>
    <xf numFmtId="165" fontId="6" fillId="0" borderId="22" xfId="0" applyNumberFormat="1" applyFont="1" applyFill="1" applyBorder="1" applyAlignment="1">
      <alignment horizontal="center" vertical="center"/>
    </xf>
    <xf numFmtId="165" fontId="6" fillId="0" borderId="23" xfId="0" applyNumberFormat="1" applyFont="1" applyFill="1" applyBorder="1" applyAlignment="1">
      <alignment horizontal="center" vertical="center" wrapText="1"/>
    </xf>
    <xf numFmtId="0" fontId="54" fillId="0" borderId="18" xfId="0" applyFont="1" applyFill="1" applyBorder="1" applyAlignment="1">
      <alignment wrapText="1"/>
    </xf>
    <xf numFmtId="165" fontId="6" fillId="0" borderId="22" xfId="0" applyNumberFormat="1" applyFont="1" applyFill="1" applyBorder="1" applyAlignment="1">
      <alignment horizontal="center" vertical="center" wrapText="1"/>
    </xf>
    <xf numFmtId="0" fontId="52" fillId="0" borderId="18" xfId="0" applyFont="1" applyFill="1" applyBorder="1" applyAlignment="1">
      <alignment wrapText="1"/>
    </xf>
    <xf numFmtId="165" fontId="6" fillId="0" borderId="23" xfId="0" applyNumberFormat="1" applyFont="1" applyFill="1" applyBorder="1" applyAlignment="1">
      <alignment horizontal="center" vertical="center"/>
    </xf>
    <xf numFmtId="0" fontId="57" fillId="0" borderId="18" xfId="0" applyFont="1" applyFill="1" applyBorder="1"/>
    <xf numFmtId="49" fontId="52" fillId="0" borderId="46" xfId="0" applyNumberFormat="1" applyFont="1" applyFill="1" applyBorder="1" applyAlignment="1">
      <alignment horizontal="center" vertical="center" wrapText="1"/>
    </xf>
    <xf numFmtId="165" fontId="6" fillId="0" borderId="24" xfId="0" applyNumberFormat="1" applyFont="1" applyFill="1" applyBorder="1" applyAlignment="1">
      <alignment horizontal="center" vertical="center"/>
    </xf>
    <xf numFmtId="0" fontId="57" fillId="0" borderId="18" xfId="0" applyFont="1" applyFill="1" applyBorder="1" applyAlignment="1">
      <alignment wrapText="1"/>
    </xf>
    <xf numFmtId="0" fontId="58" fillId="0" borderId="0" xfId="0" applyFont="1"/>
    <xf numFmtId="165" fontId="6" fillId="0" borderId="58" xfId="0" applyNumberFormat="1" applyFont="1" applyFill="1" applyBorder="1" applyAlignment="1">
      <alignment horizontal="center" vertical="center"/>
    </xf>
    <xf numFmtId="49" fontId="54" fillId="0" borderId="46" xfId="0" applyNumberFormat="1" applyFont="1" applyFill="1" applyBorder="1" applyAlignment="1">
      <alignment horizontal="center" vertical="center" wrapText="1"/>
    </xf>
    <xf numFmtId="0" fontId="57" fillId="0" borderId="58" xfId="0" applyFont="1" applyFill="1" applyBorder="1" applyAlignment="1">
      <alignment wrapText="1"/>
    </xf>
    <xf numFmtId="49" fontId="54" fillId="0" borderId="59" xfId="0" applyNumberFormat="1" applyFont="1" applyFill="1" applyBorder="1" applyAlignment="1">
      <alignment horizontal="center" vertical="center" wrapText="1"/>
    </xf>
    <xf numFmtId="0" fontId="53" fillId="0" borderId="51" xfId="0" applyFont="1" applyFill="1" applyBorder="1"/>
    <xf numFmtId="0" fontId="57" fillId="0" borderId="24" xfId="0" applyFont="1" applyFill="1" applyBorder="1" applyAlignment="1">
      <alignment wrapText="1"/>
    </xf>
    <xf numFmtId="49" fontId="54" fillId="0" borderId="62" xfId="0" applyNumberFormat="1" applyFont="1" applyFill="1" applyBorder="1" applyAlignment="1">
      <alignment horizontal="center" vertical="center" wrapText="1"/>
    </xf>
    <xf numFmtId="165" fontId="6" fillId="0" borderId="39" xfId="0" applyNumberFormat="1" applyFont="1" applyFill="1" applyBorder="1" applyAlignment="1">
      <alignment horizontal="center" vertical="center" wrapText="1"/>
    </xf>
    <xf numFmtId="165" fontId="6" fillId="0" borderId="63" xfId="0" applyNumberFormat="1" applyFont="1" applyFill="1" applyBorder="1" applyAlignment="1">
      <alignment horizontal="center" vertical="center"/>
    </xf>
    <xf numFmtId="0" fontId="56" fillId="0" borderId="58" xfId="0" applyFont="1" applyFill="1" applyBorder="1" applyAlignment="1">
      <alignment wrapText="1"/>
    </xf>
    <xf numFmtId="49" fontId="53" fillId="0" borderId="59" xfId="0" applyNumberFormat="1" applyFont="1" applyFill="1" applyBorder="1" applyAlignment="1">
      <alignment horizontal="center" vertical="center" wrapText="1"/>
    </xf>
    <xf numFmtId="49" fontId="53" fillId="0" borderId="46" xfId="0" applyNumberFormat="1" applyFont="1" applyFill="1" applyBorder="1" applyAlignment="1">
      <alignment horizontal="center" vertical="center" wrapText="1"/>
    </xf>
    <xf numFmtId="0" fontId="53" fillId="0" borderId="64" xfId="0" applyFont="1" applyFill="1" applyBorder="1"/>
    <xf numFmtId="0" fontId="57" fillId="0" borderId="65" xfId="0" applyFont="1" applyFill="1" applyBorder="1" applyAlignment="1">
      <alignment wrapText="1"/>
    </xf>
    <xf numFmtId="49" fontId="53" fillId="0" borderId="66" xfId="0" applyNumberFormat="1" applyFont="1" applyFill="1" applyBorder="1" applyAlignment="1">
      <alignment horizontal="center" vertical="center" wrapText="1"/>
    </xf>
    <xf numFmtId="0" fontId="53" fillId="0" borderId="31" xfId="0" applyFont="1" applyFill="1" applyBorder="1"/>
    <xf numFmtId="0" fontId="56" fillId="0" borderId="4" xfId="0" applyFont="1" applyFill="1" applyBorder="1" applyAlignment="1">
      <alignment wrapText="1"/>
    </xf>
    <xf numFmtId="49" fontId="53" fillId="0" borderId="34" xfId="0" applyNumberFormat="1" applyFont="1" applyFill="1" applyBorder="1" applyAlignment="1">
      <alignment horizontal="center" vertical="center" wrapText="1"/>
    </xf>
    <xf numFmtId="165" fontId="6" fillId="0" borderId="4" xfId="0" applyNumberFormat="1" applyFont="1" applyFill="1" applyBorder="1" applyAlignment="1">
      <alignment horizontal="center" vertical="center"/>
    </xf>
    <xf numFmtId="0" fontId="53" fillId="0" borderId="67" xfId="0" applyFont="1" applyFill="1" applyBorder="1"/>
    <xf numFmtId="0" fontId="52" fillId="0" borderId="44" xfId="0" applyFont="1" applyFill="1" applyBorder="1" applyAlignment="1">
      <alignment horizontal="left"/>
    </xf>
    <xf numFmtId="49" fontId="53" fillId="0" borderId="0" xfId="0" applyNumberFormat="1" applyFont="1" applyFill="1" applyBorder="1" applyAlignment="1">
      <alignment horizontal="center" vertical="center" wrapText="1"/>
    </xf>
    <xf numFmtId="165" fontId="6" fillId="0" borderId="44" xfId="0" applyNumberFormat="1" applyFont="1" applyFill="1" applyBorder="1" applyAlignment="1">
      <alignment horizontal="center" vertical="center"/>
    </xf>
    <xf numFmtId="165" fontId="6" fillId="0" borderId="55" xfId="0" applyNumberFormat="1" applyFont="1" applyFill="1" applyBorder="1" applyAlignment="1">
      <alignment horizontal="center" vertical="center" wrapText="1"/>
    </xf>
    <xf numFmtId="165" fontId="6" fillId="0" borderId="68" xfId="0" applyNumberFormat="1" applyFont="1" applyFill="1" applyBorder="1" applyAlignment="1">
      <alignment horizontal="center" vertical="center"/>
    </xf>
    <xf numFmtId="0" fontId="54" fillId="0" borderId="4" xfId="0" applyFont="1" applyFill="1" applyBorder="1" applyAlignment="1">
      <alignment wrapText="1"/>
    </xf>
    <xf numFmtId="165" fontId="16" fillId="0" borderId="4" xfId="0" applyNumberFormat="1" applyFont="1" applyFill="1" applyBorder="1" applyAlignment="1">
      <alignment horizontal="center" vertical="center"/>
    </xf>
    <xf numFmtId="165" fontId="16" fillId="0" borderId="45" xfId="0" applyNumberFormat="1" applyFont="1" applyFill="1" applyBorder="1" applyAlignment="1">
      <alignment horizontal="center" vertical="center" wrapText="1"/>
    </xf>
    <xf numFmtId="0" fontId="52" fillId="0" borderId="17" xfId="0" applyFont="1" applyFill="1" applyBorder="1" applyAlignment="1">
      <alignment wrapText="1"/>
    </xf>
    <xf numFmtId="49" fontId="53" fillId="0" borderId="61" xfId="0" applyNumberFormat="1" applyFont="1" applyFill="1" applyBorder="1" applyAlignment="1">
      <alignment horizontal="center" vertical="center" wrapText="1"/>
    </xf>
    <xf numFmtId="165" fontId="16" fillId="0" borderId="15" xfId="0" applyNumberFormat="1" applyFont="1" applyFill="1" applyBorder="1" applyAlignment="1">
      <alignment horizontal="center" vertical="center" wrapText="1"/>
    </xf>
    <xf numFmtId="0" fontId="53" fillId="0" borderId="31" xfId="0" applyFont="1" applyFill="1" applyBorder="1" applyAlignment="1">
      <alignment horizontal="center" vertical="center"/>
    </xf>
    <xf numFmtId="165" fontId="16" fillId="0" borderId="69" xfId="0" applyNumberFormat="1" applyFont="1" applyFill="1" applyBorder="1" applyAlignment="1">
      <alignment horizontal="center" vertical="center"/>
    </xf>
    <xf numFmtId="165" fontId="16" fillId="0" borderId="4" xfId="0" applyNumberFormat="1" applyFont="1" applyFill="1" applyBorder="1" applyAlignment="1">
      <alignment horizontal="center" vertical="center" wrapText="1"/>
    </xf>
    <xf numFmtId="165" fontId="16" fillId="0" borderId="17" xfId="0" applyNumberFormat="1" applyFont="1" applyFill="1" applyBorder="1" applyAlignment="1">
      <alignment horizontal="center" vertical="center" wrapText="1"/>
    </xf>
    <xf numFmtId="165" fontId="16" fillId="0" borderId="19" xfId="0" applyNumberFormat="1" applyFont="1" applyFill="1" applyBorder="1" applyAlignment="1">
      <alignment horizontal="center" vertical="center" wrapText="1"/>
    </xf>
    <xf numFmtId="165" fontId="6" fillId="0" borderId="25" xfId="0" applyNumberFormat="1" applyFont="1" applyFill="1" applyBorder="1" applyAlignment="1">
      <alignment horizontal="center" vertical="center" wrapText="1"/>
    </xf>
    <xf numFmtId="165" fontId="6" fillId="0" borderId="8" xfId="0" applyNumberFormat="1" applyFont="1" applyFill="1" applyBorder="1" applyAlignment="1">
      <alignment horizontal="center" vertical="center"/>
    </xf>
    <xf numFmtId="0" fontId="55" fillId="0" borderId="31" xfId="0" applyFont="1" applyFill="1" applyBorder="1" applyAlignment="1">
      <alignment horizontal="center"/>
    </xf>
    <xf numFmtId="0" fontId="54" fillId="0" borderId="4" xfId="0" applyFont="1" applyFill="1" applyBorder="1" applyAlignment="1">
      <alignment vertical="center" wrapText="1"/>
    </xf>
    <xf numFmtId="0" fontId="53" fillId="0" borderId="34" xfId="0" applyFont="1" applyFill="1" applyBorder="1"/>
    <xf numFmtId="165" fontId="16" fillId="0" borderId="3" xfId="0" applyNumberFormat="1" applyFont="1" applyFill="1" applyBorder="1" applyAlignment="1">
      <alignment horizontal="center" vertical="center"/>
    </xf>
    <xf numFmtId="0" fontId="55" fillId="0" borderId="67" xfId="0" applyFont="1" applyFill="1" applyBorder="1" applyAlignment="1">
      <alignment horizontal="center"/>
    </xf>
    <xf numFmtId="0" fontId="53" fillId="0" borderId="0" xfId="0" applyFont="1" applyFill="1" applyBorder="1"/>
    <xf numFmtId="165" fontId="16" fillId="0" borderId="44" xfId="0" applyNumberFormat="1" applyFont="1" applyFill="1" applyBorder="1" applyAlignment="1">
      <alignment horizontal="center" vertical="center"/>
    </xf>
    <xf numFmtId="165" fontId="16" fillId="0" borderId="55" xfId="0" applyNumberFormat="1" applyFont="1" applyFill="1" applyBorder="1" applyAlignment="1">
      <alignment horizontal="center" vertical="center"/>
    </xf>
    <xf numFmtId="165" fontId="16" fillId="0" borderId="68" xfId="0" applyNumberFormat="1" applyFont="1" applyFill="1" applyBorder="1" applyAlignment="1">
      <alignment horizontal="center" vertical="center"/>
    </xf>
    <xf numFmtId="0" fontId="53" fillId="0" borderId="60" xfId="0" applyFont="1" applyFill="1" applyBorder="1" applyAlignment="1">
      <alignment horizontal="center" vertical="center"/>
    </xf>
    <xf numFmtId="0" fontId="53" fillId="0" borderId="61" xfId="0" applyFont="1" applyFill="1" applyBorder="1" applyAlignment="1">
      <alignment horizontal="center"/>
    </xf>
    <xf numFmtId="165" fontId="6" fillId="0" borderId="17" xfId="0" applyNumberFormat="1" applyFont="1" applyFill="1" applyBorder="1" applyAlignment="1">
      <alignment horizontal="center" vertical="center"/>
    </xf>
    <xf numFmtId="165" fontId="6" fillId="0" borderId="15" xfId="0" applyNumberFormat="1" applyFont="1" applyFill="1" applyBorder="1" applyAlignment="1">
      <alignment horizontal="center" vertical="center"/>
    </xf>
    <xf numFmtId="165" fontId="6" fillId="0" borderId="19" xfId="0" applyNumberFormat="1" applyFont="1" applyFill="1" applyBorder="1" applyAlignment="1">
      <alignment horizontal="center" vertical="center"/>
    </xf>
    <xf numFmtId="0" fontId="53" fillId="0" borderId="50" xfId="0" applyFont="1" applyFill="1" applyBorder="1" applyAlignment="1">
      <alignment horizontal="center" vertical="center"/>
    </xf>
    <xf numFmtId="0" fontId="53" fillId="0" borderId="46" xfId="0" applyFont="1" applyFill="1" applyBorder="1"/>
    <xf numFmtId="0" fontId="52" fillId="0" borderId="44" xfId="0" applyFont="1" applyFill="1" applyBorder="1" applyAlignment="1">
      <alignment wrapText="1"/>
    </xf>
    <xf numFmtId="0" fontId="53" fillId="0" borderId="46" xfId="0" applyFont="1" applyFill="1" applyBorder="1" applyAlignment="1">
      <alignment horizontal="center" vertical="center" wrapText="1"/>
    </xf>
    <xf numFmtId="0" fontId="53" fillId="0" borderId="64" xfId="0" applyFont="1" applyFill="1" applyBorder="1" applyAlignment="1">
      <alignment horizontal="center" vertical="center"/>
    </xf>
    <xf numFmtId="0" fontId="54" fillId="0" borderId="44" xfId="0" applyFont="1" applyFill="1" applyBorder="1" applyAlignment="1">
      <alignment vertical="center" wrapText="1"/>
    </xf>
    <xf numFmtId="0" fontId="53" fillId="0" borderId="66" xfId="0" applyFont="1" applyFill="1" applyBorder="1" applyAlignment="1">
      <alignment vertical="center" wrapText="1"/>
    </xf>
    <xf numFmtId="165" fontId="6" fillId="0" borderId="20" xfId="0" applyNumberFormat="1" applyFont="1" applyFill="1" applyBorder="1" applyAlignment="1">
      <alignment horizontal="center" vertical="center" wrapText="1"/>
    </xf>
    <xf numFmtId="165" fontId="6" fillId="0" borderId="70" xfId="0" applyNumberFormat="1" applyFont="1" applyFill="1" applyBorder="1" applyAlignment="1">
      <alignment horizontal="center" vertical="center" wrapText="1"/>
    </xf>
    <xf numFmtId="0" fontId="54" fillId="0" borderId="18" xfId="0" applyFont="1" applyFill="1" applyBorder="1" applyAlignment="1">
      <alignment vertical="center" wrapText="1"/>
    </xf>
    <xf numFmtId="0" fontId="53" fillId="0" borderId="46" xfId="0" applyFont="1" applyFill="1" applyBorder="1" applyAlignment="1">
      <alignment vertical="center" wrapText="1"/>
    </xf>
    <xf numFmtId="0" fontId="54" fillId="0" borderId="17" xfId="0" applyFont="1" applyFill="1" applyBorder="1" applyAlignment="1">
      <alignment vertical="center" wrapText="1"/>
    </xf>
    <xf numFmtId="0" fontId="57" fillId="0" borderId="18" xfId="0" applyFont="1" applyFill="1" applyBorder="1" applyAlignment="1">
      <alignment vertical="center" wrapText="1"/>
    </xf>
    <xf numFmtId="0" fontId="56" fillId="0" borderId="18" xfId="0" applyFont="1" applyFill="1" applyBorder="1" applyAlignment="1">
      <alignment vertical="center" wrapText="1"/>
    </xf>
    <xf numFmtId="49" fontId="53" fillId="0" borderId="62" xfId="0" applyNumberFormat="1" applyFont="1" applyFill="1" applyBorder="1" applyAlignment="1">
      <alignment horizontal="center" vertical="center" wrapText="1"/>
    </xf>
    <xf numFmtId="0" fontId="53" fillId="0" borderId="0" xfId="0" applyFont="1" applyFill="1"/>
    <xf numFmtId="0" fontId="53" fillId="0" borderId="0" xfId="0" applyFont="1"/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165" fontId="3" fillId="0" borderId="39" xfId="0" applyNumberFormat="1" applyFont="1" applyFill="1" applyBorder="1" applyAlignment="1">
      <alignment horizontal="center" vertical="center" wrapText="1"/>
    </xf>
    <xf numFmtId="0" fontId="31" fillId="0" borderId="38" xfId="0" quotePrefix="1" applyFont="1" applyFill="1" applyBorder="1" applyAlignment="1">
      <alignment horizontal="center" vertical="center"/>
    </xf>
    <xf numFmtId="49" fontId="18" fillId="0" borderId="40" xfId="0" applyNumberFormat="1" applyFont="1" applyFill="1" applyBorder="1" applyAlignment="1">
      <alignment horizontal="left" vertical="top" wrapText="1"/>
    </xf>
    <xf numFmtId="0" fontId="1" fillId="0" borderId="4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38" xfId="0" quotePrefix="1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/>
    </xf>
    <xf numFmtId="165" fontId="3" fillId="0" borderId="38" xfId="0" applyNumberFormat="1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165" fontId="3" fillId="0" borderId="38" xfId="0" applyNumberFormat="1" applyFont="1" applyFill="1" applyBorder="1" applyAlignment="1">
      <alignment horizontal="center" vertical="center" wrapText="1"/>
    </xf>
    <xf numFmtId="49" fontId="1" fillId="0" borderId="3" xfId="0" quotePrefix="1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3" xfId="0" quotePrefix="1" applyNumberFormat="1" applyFont="1" applyFill="1" applyBorder="1" applyAlignment="1">
      <alignment horizontal="center" vertical="center"/>
    </xf>
    <xf numFmtId="0" fontId="1" fillId="0" borderId="38" xfId="0" quotePrefix="1" applyNumberFormat="1" applyFont="1" applyFill="1" applyBorder="1" applyAlignment="1">
      <alignment horizontal="center" vertical="center"/>
    </xf>
    <xf numFmtId="165" fontId="1" fillId="0" borderId="38" xfId="0" applyNumberFormat="1" applyFont="1" applyFill="1" applyBorder="1" applyAlignment="1">
      <alignment horizontal="center" vertical="center"/>
    </xf>
    <xf numFmtId="0" fontId="3" fillId="0" borderId="38" xfId="0" quotePrefix="1" applyNumberFormat="1" applyFont="1" applyFill="1" applyBorder="1" applyAlignment="1">
      <alignment horizontal="center" vertical="center"/>
    </xf>
    <xf numFmtId="49" fontId="3" fillId="0" borderId="38" xfId="0" applyNumberFormat="1" applyFont="1" applyFill="1" applyBorder="1" applyAlignment="1">
      <alignment horizontal="center" vertical="center"/>
    </xf>
    <xf numFmtId="0" fontId="3" fillId="0" borderId="38" xfId="0" applyNumberFormat="1" applyFont="1" applyFill="1" applyBorder="1" applyAlignment="1">
      <alignment vertical="center" wrapText="1"/>
    </xf>
    <xf numFmtId="49" fontId="1" fillId="0" borderId="38" xfId="0" applyNumberFormat="1" applyFont="1" applyFill="1" applyBorder="1" applyAlignment="1">
      <alignment horizontal="center" vertical="center"/>
    </xf>
    <xf numFmtId="0" fontId="1" fillId="0" borderId="38" xfId="0" applyFont="1" applyFill="1" applyBorder="1" applyAlignment="1">
      <alignment vertical="center" wrapText="1"/>
    </xf>
    <xf numFmtId="0" fontId="1" fillId="0" borderId="38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0" fontId="1" fillId="0" borderId="38" xfId="0" applyNumberFormat="1" applyFont="1" applyFill="1" applyBorder="1" applyAlignment="1">
      <alignment horizontal="center" vertical="center"/>
    </xf>
    <xf numFmtId="0" fontId="3" fillId="0" borderId="3" xfId="0" quotePrefix="1" applyNumberFormat="1" applyFont="1" applyFill="1" applyBorder="1" applyAlignment="1">
      <alignment horizontal="center" vertical="center"/>
    </xf>
    <xf numFmtId="165" fontId="3" fillId="0" borderId="3" xfId="0" applyNumberFormat="1" applyFont="1" applyFill="1" applyBorder="1" applyAlignment="1">
      <alignment horizontal="center" vertical="center" wrapText="1"/>
    </xf>
    <xf numFmtId="165" fontId="3" fillId="0" borderId="3" xfId="0" applyNumberFormat="1" applyFont="1" applyFill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38" xfId="0" applyNumberFormat="1" applyFont="1" applyFill="1" applyBorder="1" applyAlignment="1">
      <alignment vertical="center" wrapText="1"/>
    </xf>
    <xf numFmtId="0" fontId="1" fillId="0" borderId="3" xfId="0" applyNumberFormat="1" applyFont="1" applyFill="1" applyBorder="1" applyAlignment="1">
      <alignment horizontal="centerContinuous" vertical="center"/>
    </xf>
    <xf numFmtId="165" fontId="1" fillId="0" borderId="3" xfId="0" applyNumberFormat="1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>
      <alignment vertical="top" wrapText="1"/>
    </xf>
    <xf numFmtId="0" fontId="18" fillId="0" borderId="38" xfId="0" applyFont="1" applyFill="1" applyBorder="1" applyAlignment="1">
      <alignment vertical="center" wrapText="1"/>
    </xf>
    <xf numFmtId="1" fontId="1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1" fontId="3" fillId="0" borderId="38" xfId="0" applyNumberFormat="1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168" fontId="1" fillId="0" borderId="0" xfId="0" applyNumberFormat="1" applyFont="1" applyFill="1" applyAlignment="1">
      <alignment vertical="center"/>
    </xf>
    <xf numFmtId="0" fontId="3" fillId="0" borderId="3" xfId="0" quotePrefix="1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vertical="center" wrapText="1"/>
    </xf>
    <xf numFmtId="0" fontId="1" fillId="0" borderId="3" xfId="0" applyNumberFormat="1" applyFont="1" applyFill="1" applyBorder="1" applyAlignment="1">
      <alignment horizontal="left" vertical="center" wrapText="1" indent="1"/>
    </xf>
    <xf numFmtId="165" fontId="42" fillId="0" borderId="3" xfId="0" applyNumberFormat="1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vertical="center" wrapText="1"/>
    </xf>
    <xf numFmtId="49" fontId="1" fillId="0" borderId="41" xfId="0" applyNumberFormat="1" applyFont="1" applyFill="1" applyBorder="1" applyAlignment="1">
      <alignment horizontal="center" vertical="center"/>
    </xf>
    <xf numFmtId="1" fontId="1" fillId="0" borderId="2" xfId="0" applyNumberFormat="1" applyFont="1" applyFill="1" applyBorder="1" applyAlignment="1">
      <alignment horizontal="center" vertical="center" wrapText="1"/>
    </xf>
    <xf numFmtId="165" fontId="1" fillId="0" borderId="38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>
      <alignment horizontal="left" vertical="center" wrapText="1"/>
    </xf>
    <xf numFmtId="49" fontId="1" fillId="0" borderId="38" xfId="0" quotePrefix="1" applyNumberFormat="1" applyFont="1" applyFill="1" applyBorder="1" applyAlignment="1">
      <alignment vertical="center"/>
    </xf>
    <xf numFmtId="0" fontId="1" fillId="0" borderId="52" xfId="2" applyFont="1" applyFill="1" applyBorder="1" applyAlignment="1">
      <alignment horizontal="left" vertical="center" wrapText="1"/>
    </xf>
    <xf numFmtId="165" fontId="1" fillId="0" borderId="3" xfId="1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3" fillId="0" borderId="22" xfId="0" applyFont="1" applyFill="1" applyBorder="1" applyAlignment="1">
      <alignment horizontal="center" wrapText="1"/>
    </xf>
    <xf numFmtId="0" fontId="1" fillId="0" borderId="22" xfId="0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/>
    </xf>
    <xf numFmtId="0" fontId="40" fillId="0" borderId="0" xfId="0" applyFont="1" applyAlignment="1">
      <alignment horizontal="center"/>
    </xf>
    <xf numFmtId="0" fontId="39" fillId="0" borderId="0" xfId="0" applyFont="1" applyAlignment="1">
      <alignment horizontal="center"/>
    </xf>
    <xf numFmtId="0" fontId="41" fillId="0" borderId="0" xfId="0" applyFont="1" applyAlignment="1">
      <alignment horizontal="center"/>
    </xf>
    <xf numFmtId="0" fontId="44" fillId="0" borderId="0" xfId="0" applyFont="1" applyAlignment="1">
      <alignment horizontal="center"/>
    </xf>
    <xf numFmtId="0" fontId="45" fillId="0" borderId="0" xfId="0" applyFont="1" applyAlignment="1">
      <alignment horizontal="center"/>
    </xf>
    <xf numFmtId="0" fontId="43" fillId="0" borderId="0" xfId="0" applyFont="1" applyAlignment="1">
      <alignment horizontal="center"/>
    </xf>
    <xf numFmtId="0" fontId="49" fillId="0" borderId="0" xfId="0" applyFont="1" applyFill="1" applyAlignment="1">
      <alignment horizontal="center" vertical="center" wrapText="1"/>
    </xf>
    <xf numFmtId="0" fontId="49" fillId="0" borderId="0" xfId="0" applyFont="1" applyFill="1" applyAlignment="1">
      <alignment horizontal="center" vertical="center"/>
    </xf>
    <xf numFmtId="0" fontId="1" fillId="0" borderId="43" xfId="0" applyFont="1" applyFill="1" applyBorder="1" applyAlignment="1">
      <alignment horizontal="center" vertical="center" wrapText="1"/>
    </xf>
    <xf numFmtId="0" fontId="1" fillId="0" borderId="4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wrapText="1"/>
    </xf>
    <xf numFmtId="0" fontId="3" fillId="0" borderId="34" xfId="0" applyFont="1" applyFill="1" applyBorder="1" applyAlignment="1">
      <alignment horizontal="center" wrapText="1"/>
    </xf>
    <xf numFmtId="0" fontId="3" fillId="0" borderId="45" xfId="0" applyFont="1" applyFill="1" applyBorder="1" applyAlignment="1">
      <alignment horizontal="center" wrapText="1"/>
    </xf>
    <xf numFmtId="0" fontId="1" fillId="0" borderId="47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48" xfId="0" applyFont="1" applyFill="1" applyBorder="1" applyAlignment="1">
      <alignment horizontal="center" vertical="center" wrapText="1"/>
    </xf>
    <xf numFmtId="0" fontId="1" fillId="0" borderId="49" xfId="0" applyFont="1" applyFill="1" applyBorder="1" applyAlignment="1">
      <alignment horizontal="center" vertical="center" wrapText="1"/>
    </xf>
    <xf numFmtId="0" fontId="50" fillId="0" borderId="0" xfId="0" applyFont="1" applyFill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48" fillId="0" borderId="0" xfId="0" applyFont="1" applyFill="1" applyAlignment="1">
      <alignment horizontal="center" vertical="center"/>
    </xf>
    <xf numFmtId="0" fontId="51" fillId="0" borderId="0" xfId="0" applyFont="1" applyFill="1" applyAlignment="1">
      <alignment horizontal="center" wrapText="1"/>
    </xf>
    <xf numFmtId="49" fontId="51" fillId="0" borderId="0" xfId="0" applyNumberFormat="1" applyFont="1" applyFill="1" applyAlignment="1">
      <alignment horizontal="center" wrapText="1"/>
    </xf>
    <xf numFmtId="0" fontId="34" fillId="0" borderId="0" xfId="0" applyFont="1" applyFill="1" applyAlignment="1">
      <alignment horizontal="center" vertical="center" wrapText="1"/>
    </xf>
    <xf numFmtId="0" fontId="3" fillId="0" borderId="50" xfId="0" applyFont="1" applyFill="1" applyBorder="1" applyAlignment="1">
      <alignment horizontal="center" vertical="center" wrapText="1"/>
    </xf>
    <xf numFmtId="0" fontId="3" fillId="0" borderId="5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167" fontId="8" fillId="0" borderId="28" xfId="0" applyNumberFormat="1" applyFont="1" applyFill="1" applyBorder="1" applyAlignment="1">
      <alignment horizontal="center" vertical="center" wrapText="1"/>
    </xf>
    <xf numFmtId="167" fontId="8" fillId="0" borderId="7" xfId="0" applyNumberFormat="1" applyFont="1" applyFill="1" applyBorder="1" applyAlignment="1">
      <alignment horizontal="center" vertical="center" wrapText="1"/>
    </xf>
    <xf numFmtId="0" fontId="3" fillId="0" borderId="28" xfId="0" applyNumberFormat="1" applyFont="1" applyFill="1" applyBorder="1" applyAlignment="1">
      <alignment horizontal="center" vertical="center" wrapText="1" readingOrder="1"/>
    </xf>
    <xf numFmtId="0" fontId="3" fillId="0" borderId="7" xfId="0" applyNumberFormat="1" applyFont="1" applyFill="1" applyBorder="1" applyAlignment="1">
      <alignment horizontal="center" vertical="center" wrapText="1" readingOrder="1"/>
    </xf>
    <xf numFmtId="0" fontId="34" fillId="2" borderId="0" xfId="0" applyFont="1" applyFill="1" applyAlignment="1">
      <alignment horizontal="right" vertical="center" wrapText="1"/>
    </xf>
    <xf numFmtId="0" fontId="34" fillId="2" borderId="0" xfId="0" applyFont="1" applyFill="1" applyAlignment="1">
      <alignment horizontal="right" vertical="center"/>
    </xf>
    <xf numFmtId="0" fontId="53" fillId="0" borderId="0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3" fillId="0" borderId="4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4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49" fontId="16" fillId="0" borderId="0" xfId="0" applyNumberFormat="1" applyFont="1" applyFill="1" applyAlignment="1">
      <alignment horizontal="center" wrapText="1"/>
    </xf>
    <xf numFmtId="0" fontId="55" fillId="2" borderId="0" xfId="0" applyFont="1" applyFill="1" applyAlignment="1">
      <alignment horizontal="center" vertical="center" wrapText="1"/>
    </xf>
    <xf numFmtId="0" fontId="55" fillId="2" borderId="0" xfId="0" applyFont="1" applyFill="1" applyAlignment="1">
      <alignment horizontal="center" vertical="center"/>
    </xf>
    <xf numFmtId="0" fontId="3" fillId="0" borderId="43" xfId="0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43" xfId="0" applyFont="1" applyFill="1" applyBorder="1" applyAlignment="1">
      <alignment horizontal="center"/>
    </xf>
    <xf numFmtId="0" fontId="1" fillId="0" borderId="44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3" fillId="0" borderId="32" xfId="0" applyFont="1" applyFill="1" applyBorder="1" applyAlignment="1">
      <alignment horizontal="center" wrapText="1"/>
    </xf>
    <xf numFmtId="0" fontId="46" fillId="0" borderId="0" xfId="0" applyFont="1" applyAlignment="1">
      <alignment horizontal="center"/>
    </xf>
    <xf numFmtId="0" fontId="47" fillId="0" borderId="0" xfId="0" applyFont="1" applyAlignment="1">
      <alignment horizontal="center" vertical="center" wrapText="1"/>
    </xf>
    <xf numFmtId="0" fontId="36" fillId="0" borderId="0" xfId="0" applyFont="1" applyAlignment="1">
      <alignment horizontal="center" wrapText="1"/>
    </xf>
    <xf numFmtId="0" fontId="1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14" fontId="51" fillId="0" borderId="0" xfId="0" applyNumberFormat="1" applyFont="1" applyFill="1" applyBorder="1" applyAlignment="1">
      <alignment horizontal="center" wrapText="1"/>
    </xf>
    <xf numFmtId="0" fontId="51" fillId="0" borderId="0" xfId="0" applyFont="1" applyFill="1" applyAlignment="1">
      <alignment wrapText="1"/>
    </xf>
    <xf numFmtId="0" fontId="6" fillId="0" borderId="35" xfId="0" applyFont="1" applyFill="1" applyBorder="1" applyAlignment="1">
      <alignment horizontal="center" wrapText="1"/>
    </xf>
    <xf numFmtId="0" fontId="16" fillId="0" borderId="43" xfId="0" applyFont="1" applyFill="1" applyBorder="1" applyAlignment="1">
      <alignment horizontal="center" vertical="center" wrapText="1"/>
    </xf>
    <xf numFmtId="0" fontId="16" fillId="0" borderId="44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53" xfId="0" applyFont="1" applyFill="1" applyBorder="1" applyAlignment="1">
      <alignment horizontal="center" vertical="center" wrapText="1"/>
    </xf>
    <xf numFmtId="0" fontId="16" fillId="0" borderId="30" xfId="0" applyFont="1" applyFill="1" applyBorder="1" applyAlignment="1">
      <alignment horizontal="center" vertical="center" wrapText="1"/>
    </xf>
    <xf numFmtId="0" fontId="16" fillId="0" borderId="54" xfId="0" applyFont="1" applyFill="1" applyBorder="1" applyAlignment="1">
      <alignment horizontal="center" vertical="center" wrapText="1"/>
    </xf>
    <xf numFmtId="0" fontId="16" fillId="0" borderId="33" xfId="0" applyFont="1" applyFill="1" applyBorder="1" applyAlignment="1">
      <alignment horizontal="center" vertical="center" wrapText="1"/>
    </xf>
    <xf numFmtId="0" fontId="16" fillId="0" borderId="34" xfId="0" applyFont="1" applyFill="1" applyBorder="1" applyAlignment="1">
      <alignment horizontal="center" wrapText="1"/>
    </xf>
    <xf numFmtId="0" fontId="16" fillId="0" borderId="32" xfId="0" applyFont="1" applyFill="1" applyBorder="1" applyAlignment="1">
      <alignment horizontal="center" wrapText="1"/>
    </xf>
    <xf numFmtId="0" fontId="6" fillId="0" borderId="55" xfId="0" applyFont="1" applyFill="1" applyBorder="1" applyAlignment="1">
      <alignment horizontal="center" vertical="center" wrapText="1"/>
    </xf>
    <xf numFmtId="0" fontId="6" fillId="0" borderId="56" xfId="0" applyFont="1" applyFill="1" applyBorder="1" applyAlignment="1">
      <alignment horizontal="center" vertical="center" wrapText="1"/>
    </xf>
  </cellXfs>
  <cellStyles count="3">
    <cellStyle name="left_arm10_BordWW_900" xfId="2"/>
    <cellStyle name="Денежный [0]" xfId="1" builtinId="7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16\Downloads\Hovtashe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Ekamutner"/>
      <sheetName val="Gorcarnakan caxs"/>
      <sheetName val="Tntesagitakan "/>
      <sheetName val="Dificit"/>
      <sheetName val="Dificiti caxs"/>
    </sheetNames>
    <sheetDataSet>
      <sheetData sheetId="0" refreshError="1"/>
      <sheetData sheetId="1">
        <row r="12">
          <cell r="E12">
            <v>5946.2</v>
          </cell>
          <cell r="F12">
            <v>0</v>
          </cell>
        </row>
        <row r="97">
          <cell r="F97">
            <v>0</v>
          </cell>
        </row>
      </sheetData>
      <sheetData sheetId="2">
        <row r="12">
          <cell r="F12">
            <v>5946.2</v>
          </cell>
          <cell r="G12">
            <v>5946.2</v>
          </cell>
          <cell r="H12">
            <v>0</v>
          </cell>
        </row>
        <row r="310">
          <cell r="F310">
            <v>673.2</v>
          </cell>
          <cell r="G310">
            <v>673.2</v>
          </cell>
          <cell r="H310">
            <v>0</v>
          </cell>
        </row>
      </sheetData>
      <sheetData sheetId="3">
        <row r="12">
          <cell r="D12">
            <v>5946.2</v>
          </cell>
          <cell r="E12">
            <v>5946.2</v>
          </cell>
          <cell r="F12">
            <v>0</v>
          </cell>
        </row>
        <row r="171">
          <cell r="D171">
            <v>673.2</v>
          </cell>
          <cell r="E171">
            <v>673.2</v>
          </cell>
          <cell r="F171">
            <v>0</v>
          </cell>
        </row>
      </sheetData>
      <sheetData sheetId="4" refreshError="1"/>
      <sheetData sheetId="5">
        <row r="12">
          <cell r="D12">
            <v>0</v>
          </cell>
          <cell r="E12">
            <v>0</v>
          </cell>
          <cell r="F1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1"/>
  <sheetViews>
    <sheetView workbookViewId="0">
      <selection activeCell="G14" sqref="G14"/>
    </sheetView>
  </sheetViews>
  <sheetFormatPr defaultRowHeight="16.5" x14ac:dyDescent="0.3"/>
  <cols>
    <col min="1" max="16384" width="9.140625" style="10"/>
  </cols>
  <sheetData>
    <row r="2" spans="1:10" ht="18.75" x14ac:dyDescent="0.3">
      <c r="A2" s="347" t="s">
        <v>694</v>
      </c>
      <c r="B2" s="348"/>
      <c r="C2" s="348"/>
      <c r="D2" s="348"/>
      <c r="E2" s="348"/>
      <c r="F2" s="348"/>
      <c r="G2" s="348"/>
      <c r="H2" s="348"/>
      <c r="I2" s="164"/>
    </row>
    <row r="3" spans="1:10" x14ac:dyDescent="0.3">
      <c r="A3" s="349" t="s">
        <v>683</v>
      </c>
      <c r="B3" s="349"/>
      <c r="C3" s="349"/>
      <c r="D3" s="349"/>
      <c r="E3" s="349"/>
      <c r="F3" s="164"/>
      <c r="G3" s="164"/>
      <c r="H3" s="164"/>
      <c r="I3" s="164"/>
    </row>
    <row r="4" spans="1:10" ht="18.75" x14ac:dyDescent="0.3">
      <c r="A4" s="347" t="s">
        <v>684</v>
      </c>
      <c r="B4" s="348"/>
      <c r="C4" s="348"/>
      <c r="D4" s="348"/>
      <c r="E4" s="348"/>
      <c r="F4" s="348"/>
      <c r="G4" s="348"/>
      <c r="H4" s="348"/>
      <c r="I4" s="348"/>
    </row>
    <row r="5" spans="1:10" x14ac:dyDescent="0.3">
      <c r="A5" s="350" t="s">
        <v>42</v>
      </c>
      <c r="B5" s="351"/>
      <c r="C5" s="351"/>
      <c r="D5" s="351"/>
      <c r="E5" s="351"/>
      <c r="F5" s="351"/>
      <c r="G5" s="164"/>
      <c r="H5" s="164"/>
      <c r="I5" s="164"/>
    </row>
    <row r="6" spans="1:10" x14ac:dyDescent="0.3">
      <c r="A6" s="165"/>
      <c r="B6" s="164"/>
      <c r="C6" s="164"/>
      <c r="D6" s="164"/>
      <c r="E6" s="164"/>
      <c r="F6" s="164"/>
      <c r="G6" s="164"/>
      <c r="H6" s="164"/>
      <c r="I6" s="164"/>
    </row>
    <row r="7" spans="1:10" ht="26.25" customHeight="1" x14ac:dyDescent="0.3">
      <c r="A7" s="352" t="s">
        <v>692</v>
      </c>
      <c r="B7" s="352"/>
      <c r="C7" s="352"/>
      <c r="D7" s="352"/>
      <c r="E7" s="352"/>
      <c r="F7" s="352"/>
      <c r="G7" s="352"/>
      <c r="H7" s="352"/>
      <c r="I7" s="164"/>
    </row>
    <row r="8" spans="1:10" ht="18.75" x14ac:dyDescent="0.3">
      <c r="A8" s="166"/>
      <c r="B8" s="166"/>
      <c r="C8" s="166"/>
      <c r="D8" s="166"/>
      <c r="E8" s="166"/>
      <c r="F8" s="166"/>
      <c r="G8" s="166"/>
      <c r="H8" s="166"/>
      <c r="I8" s="164"/>
    </row>
    <row r="9" spans="1:10" ht="18.75" x14ac:dyDescent="0.3">
      <c r="A9" s="348" t="s">
        <v>685</v>
      </c>
      <c r="B9" s="348"/>
      <c r="C9" s="348"/>
      <c r="D9" s="348"/>
      <c r="E9" s="348"/>
      <c r="F9" s="348"/>
      <c r="G9" s="348"/>
      <c r="H9" s="348"/>
      <c r="I9" s="348"/>
    </row>
    <row r="10" spans="1:10" x14ac:dyDescent="0.3">
      <c r="A10" s="350" t="s">
        <v>43</v>
      </c>
      <c r="B10" s="350"/>
      <c r="C10" s="350"/>
      <c r="D10" s="350"/>
      <c r="E10" s="350"/>
      <c r="F10" s="350"/>
      <c r="G10" s="350"/>
      <c r="H10" s="350"/>
      <c r="I10" s="350"/>
    </row>
    <row r="11" spans="1:10" x14ac:dyDescent="0.3">
      <c r="A11" s="164"/>
      <c r="B11" s="164"/>
      <c r="C11" s="164"/>
      <c r="D11" s="164"/>
      <c r="E11" s="164"/>
      <c r="F11" s="164"/>
      <c r="G11" s="164"/>
      <c r="H11" s="164"/>
      <c r="I11" s="164"/>
    </row>
    <row r="12" spans="1:10" ht="17.25" x14ac:dyDescent="0.3">
      <c r="A12" s="353" t="s">
        <v>693</v>
      </c>
      <c r="B12" s="353"/>
      <c r="C12" s="353"/>
      <c r="D12" s="353"/>
      <c r="E12" s="353"/>
      <c r="F12" s="353"/>
      <c r="G12" s="353"/>
      <c r="H12" s="353"/>
      <c r="I12" s="353"/>
      <c r="J12" s="11"/>
    </row>
    <row r="13" spans="1:10" x14ac:dyDescent="0.3">
      <c r="A13" s="350" t="s">
        <v>44</v>
      </c>
      <c r="B13" s="350"/>
      <c r="C13" s="350"/>
      <c r="D13" s="350"/>
      <c r="E13" s="350"/>
      <c r="F13" s="350"/>
      <c r="G13" s="350"/>
      <c r="H13" s="164"/>
      <c r="I13" s="164"/>
    </row>
    <row r="14" spans="1:10" x14ac:dyDescent="0.3">
      <c r="A14" s="167"/>
      <c r="B14" s="167"/>
      <c r="C14" s="167"/>
      <c r="D14" s="167"/>
      <c r="E14" s="167"/>
      <c r="F14" s="167"/>
      <c r="G14" s="167"/>
      <c r="H14" s="164"/>
      <c r="I14" s="164"/>
    </row>
    <row r="15" spans="1:10" x14ac:dyDescent="0.3">
      <c r="A15" s="167"/>
      <c r="B15" s="167"/>
      <c r="C15" s="167"/>
      <c r="D15" s="167"/>
      <c r="E15" s="167"/>
      <c r="F15" s="167"/>
      <c r="G15" s="167"/>
      <c r="H15" s="164"/>
      <c r="I15" s="164"/>
    </row>
    <row r="16" spans="1:10" x14ac:dyDescent="0.3">
      <c r="A16" s="164"/>
      <c r="B16" s="164"/>
      <c r="C16" s="164"/>
      <c r="D16" s="164"/>
      <c r="E16" s="164"/>
      <c r="F16" s="164"/>
      <c r="G16" s="164"/>
      <c r="H16" s="164"/>
      <c r="I16" s="164"/>
    </row>
    <row r="17" spans="1:9" ht="18.75" x14ac:dyDescent="0.3">
      <c r="A17" s="348" t="s">
        <v>686</v>
      </c>
      <c r="B17" s="348"/>
      <c r="C17" s="348"/>
      <c r="D17" s="348"/>
      <c r="E17" s="348"/>
      <c r="F17" s="348"/>
      <c r="G17" s="348"/>
      <c r="H17" s="348"/>
      <c r="I17" s="348"/>
    </row>
    <row r="18" spans="1:9" x14ac:dyDescent="0.3">
      <c r="A18" s="350" t="s">
        <v>45</v>
      </c>
      <c r="B18" s="350"/>
      <c r="C18" s="350"/>
      <c r="D18" s="350"/>
      <c r="E18" s="350"/>
      <c r="F18" s="350"/>
      <c r="G18" s="350"/>
      <c r="H18" s="350"/>
      <c r="I18" s="350"/>
    </row>
    <row r="19" spans="1:9" x14ac:dyDescent="0.3">
      <c r="A19" s="164"/>
      <c r="B19" s="164"/>
      <c r="C19" s="164"/>
      <c r="D19" s="164"/>
      <c r="E19" s="164"/>
      <c r="F19" s="164"/>
      <c r="G19" s="164"/>
      <c r="H19" s="164"/>
      <c r="I19" s="164"/>
    </row>
    <row r="20" spans="1:9" x14ac:dyDescent="0.3">
      <c r="A20" s="164"/>
      <c r="B20" s="164"/>
      <c r="C20" s="164"/>
      <c r="D20" s="164"/>
      <c r="E20" s="164"/>
      <c r="F20" s="164"/>
      <c r="G20" s="164"/>
      <c r="H20" s="164"/>
      <c r="I20" s="164"/>
    </row>
    <row r="21" spans="1:9" x14ac:dyDescent="0.3">
      <c r="A21" s="164"/>
      <c r="B21" s="164"/>
      <c r="C21" s="164"/>
      <c r="D21" s="164"/>
      <c r="E21" s="164"/>
      <c r="F21" s="164"/>
      <c r="G21" s="164"/>
      <c r="H21" s="164"/>
      <c r="I21" s="164"/>
    </row>
  </sheetData>
  <mergeCells count="11">
    <mergeCell ref="A18:I18"/>
    <mergeCell ref="A13:G13"/>
    <mergeCell ref="A4:I4"/>
    <mergeCell ref="A9:I9"/>
    <mergeCell ref="A12:I12"/>
    <mergeCell ref="A17:I17"/>
    <mergeCell ref="A2:H2"/>
    <mergeCell ref="A3:E3"/>
    <mergeCell ref="A5:F5"/>
    <mergeCell ref="A7:H7"/>
    <mergeCell ref="A10:I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0"/>
  <sheetViews>
    <sheetView zoomScale="80" zoomScaleNormal="80" workbookViewId="0">
      <selection activeCell="B17" sqref="B17"/>
    </sheetView>
  </sheetViews>
  <sheetFormatPr defaultRowHeight="12.75" x14ac:dyDescent="0.25"/>
  <cols>
    <col min="1" max="1" width="7.7109375" style="289" bestFit="1" customWidth="1"/>
    <col min="2" max="2" width="68" style="344" customWidth="1"/>
    <col min="3" max="3" width="12" style="289" customWidth="1"/>
    <col min="4" max="4" width="18.85546875" style="284" customWidth="1"/>
    <col min="5" max="5" width="21.42578125" style="289" customWidth="1"/>
    <col min="6" max="6" width="30.5703125" style="289" customWidth="1"/>
    <col min="7" max="7" width="0.28515625" style="284" customWidth="1"/>
    <col min="8" max="8" width="14.140625" style="284" customWidth="1"/>
    <col min="9" max="16384" width="9.140625" style="284"/>
  </cols>
  <sheetData>
    <row r="1" spans="1:8" ht="89.25" customHeight="1" x14ac:dyDescent="0.25">
      <c r="A1" s="284"/>
      <c r="B1" s="284"/>
      <c r="C1" s="284"/>
      <c r="E1" s="354" t="s">
        <v>698</v>
      </c>
      <c r="F1" s="355"/>
      <c r="G1" s="285"/>
    </row>
    <row r="2" spans="1:8" ht="20.25" x14ac:dyDescent="0.25">
      <c r="A2" s="170"/>
      <c r="B2" s="366" t="s">
        <v>696</v>
      </c>
      <c r="C2" s="366"/>
      <c r="D2" s="366"/>
      <c r="E2" s="366"/>
      <c r="F2" s="366"/>
      <c r="G2" s="285"/>
    </row>
    <row r="3" spans="1:8" ht="17.25" x14ac:dyDescent="0.25">
      <c r="A3" s="367" t="s">
        <v>697</v>
      </c>
      <c r="B3" s="368"/>
      <c r="C3" s="368"/>
      <c r="D3" s="368"/>
      <c r="E3" s="368"/>
      <c r="F3" s="368"/>
      <c r="G3" s="285"/>
    </row>
    <row r="4" spans="1:8" ht="14.25" thickBot="1" x14ac:dyDescent="0.3">
      <c r="A4" s="170"/>
      <c r="B4" s="170"/>
      <c r="C4" s="170"/>
      <c r="D4" s="170"/>
      <c r="E4" s="170"/>
      <c r="F4" s="170" t="s">
        <v>238</v>
      </c>
      <c r="G4" s="285"/>
    </row>
    <row r="5" spans="1:8" ht="74.25" customHeight="1" thickBot="1" x14ac:dyDescent="0.25">
      <c r="A5" s="356" t="s">
        <v>564</v>
      </c>
      <c r="B5" s="356" t="s">
        <v>565</v>
      </c>
      <c r="C5" s="356" t="s">
        <v>566</v>
      </c>
      <c r="D5" s="359" t="s">
        <v>567</v>
      </c>
      <c r="E5" s="360"/>
      <c r="F5" s="361"/>
      <c r="G5" s="345"/>
    </row>
    <row r="6" spans="1:8" ht="29.25" customHeight="1" x14ac:dyDescent="0.25">
      <c r="A6" s="357"/>
      <c r="B6" s="357"/>
      <c r="C6" s="357"/>
      <c r="D6" s="362" t="s">
        <v>568</v>
      </c>
      <c r="E6" s="364" t="s">
        <v>569</v>
      </c>
      <c r="F6" s="365"/>
      <c r="G6" s="346"/>
    </row>
    <row r="7" spans="1:8" s="289" customFormat="1" ht="13.5" thickBot="1" x14ac:dyDescent="0.3">
      <c r="A7" s="358"/>
      <c r="B7" s="358"/>
      <c r="C7" s="358"/>
      <c r="D7" s="363"/>
      <c r="E7" s="286" t="s">
        <v>570</v>
      </c>
      <c r="F7" s="287" t="s">
        <v>571</v>
      </c>
      <c r="G7" s="288">
        <v>4</v>
      </c>
      <c r="H7" s="284"/>
    </row>
    <row r="8" spans="1:8" ht="42" customHeight="1" x14ac:dyDescent="0.25">
      <c r="A8" s="290">
        <v>1</v>
      </c>
      <c r="B8" s="4">
        <v>2</v>
      </c>
      <c r="C8" s="5">
        <v>3</v>
      </c>
      <c r="D8" s="5">
        <v>4</v>
      </c>
      <c r="E8" s="5">
        <v>5</v>
      </c>
      <c r="F8" s="4">
        <v>6</v>
      </c>
      <c r="G8" s="291"/>
    </row>
    <row r="9" spans="1:8" s="295" customFormat="1" ht="54" customHeight="1" x14ac:dyDescent="0.25">
      <c r="A9" s="292" t="s">
        <v>5</v>
      </c>
      <c r="B9" s="293" t="s">
        <v>572</v>
      </c>
      <c r="C9" s="294"/>
      <c r="D9" s="291">
        <f t="shared" ref="D9:G9" si="0">SUM(D10,D46,D65)</f>
        <v>1318000</v>
      </c>
      <c r="E9" s="291">
        <f t="shared" si="0"/>
        <v>918000</v>
      </c>
      <c r="F9" s="291">
        <f t="shared" si="0"/>
        <v>400000</v>
      </c>
      <c r="G9" s="291">
        <f t="shared" si="0"/>
        <v>0</v>
      </c>
      <c r="H9" s="284"/>
    </row>
    <row r="10" spans="1:8" s="295" customFormat="1" ht="42" customHeight="1" x14ac:dyDescent="0.25">
      <c r="A10" s="296" t="s">
        <v>6</v>
      </c>
      <c r="B10" s="297" t="s">
        <v>573</v>
      </c>
      <c r="C10" s="298">
        <v>7100</v>
      </c>
      <c r="D10" s="291">
        <f>SUM(D11,D15,D17,D37,D40)</f>
        <v>124476</v>
      </c>
      <c r="E10" s="291">
        <f>SUM(E11,E15,E17,E37,E40)</f>
        <v>124476</v>
      </c>
      <c r="F10" s="299" t="s">
        <v>7</v>
      </c>
      <c r="G10" s="291">
        <f>SUM(G11,G15,G17,G37,G40)</f>
        <v>0</v>
      </c>
      <c r="H10" s="284"/>
    </row>
    <row r="11" spans="1:8" ht="50.25" customHeight="1" x14ac:dyDescent="0.25">
      <c r="A11" s="296" t="s">
        <v>8</v>
      </c>
      <c r="B11" s="300" t="s">
        <v>574</v>
      </c>
      <c r="C11" s="301">
        <v>7131</v>
      </c>
      <c r="D11" s="302">
        <f>SUM(D12:D14)</f>
        <v>52900</v>
      </c>
      <c r="E11" s="302">
        <f>SUM(E12:E14)</f>
        <v>52900</v>
      </c>
      <c r="F11" s="299" t="s">
        <v>7</v>
      </c>
      <c r="G11" s="302">
        <f>SUM(G12:G14)</f>
        <v>0</v>
      </c>
    </row>
    <row r="12" spans="1:8" ht="25.5" x14ac:dyDescent="0.25">
      <c r="A12" s="303" t="s">
        <v>9</v>
      </c>
      <c r="B12" s="304" t="s">
        <v>575</v>
      </c>
      <c r="C12" s="305"/>
      <c r="D12" s="6">
        <f>SUM(E12:F12)</f>
        <v>600</v>
      </c>
      <c r="E12" s="6">
        <v>600</v>
      </c>
      <c r="F12" s="6" t="s">
        <v>7</v>
      </c>
      <c r="G12" s="6"/>
    </row>
    <row r="13" spans="1:8" s="295" customFormat="1" ht="35.25" customHeight="1" x14ac:dyDescent="0.25">
      <c r="A13" s="306">
        <v>1112</v>
      </c>
      <c r="B13" s="304" t="s">
        <v>576</v>
      </c>
      <c r="C13" s="305"/>
      <c r="D13" s="6">
        <f>SUM(E13:F13)</f>
        <v>5000</v>
      </c>
      <c r="E13" s="6">
        <v>5000</v>
      </c>
      <c r="F13" s="6" t="s">
        <v>7</v>
      </c>
      <c r="G13" s="6"/>
      <c r="H13" s="284"/>
    </row>
    <row r="14" spans="1:8" ht="45" customHeight="1" x14ac:dyDescent="0.25">
      <c r="A14" s="307">
        <v>1113</v>
      </c>
      <c r="B14" s="304" t="s">
        <v>577</v>
      </c>
      <c r="C14" s="305"/>
      <c r="D14" s="6">
        <f>SUM(E14:F14)</f>
        <v>47300</v>
      </c>
      <c r="E14" s="308">
        <v>47300</v>
      </c>
      <c r="F14" s="6" t="s">
        <v>7</v>
      </c>
      <c r="G14" s="308"/>
    </row>
    <row r="15" spans="1:8" s="295" customFormat="1" x14ac:dyDescent="0.25">
      <c r="A15" s="309">
        <v>1120</v>
      </c>
      <c r="B15" s="300" t="s">
        <v>578</v>
      </c>
      <c r="C15" s="301">
        <v>7136</v>
      </c>
      <c r="D15" s="302">
        <f>SUM(D16)</f>
        <v>64400</v>
      </c>
      <c r="E15" s="302">
        <f>SUM(E16)</f>
        <v>64400</v>
      </c>
      <c r="F15" s="299" t="s">
        <v>7</v>
      </c>
      <c r="G15" s="302">
        <f>SUM(G16)</f>
        <v>0</v>
      </c>
      <c r="H15" s="284"/>
    </row>
    <row r="16" spans="1:8" ht="97.5" customHeight="1" x14ac:dyDescent="0.25">
      <c r="A16" s="303" t="s">
        <v>10</v>
      </c>
      <c r="B16" s="304" t="s">
        <v>579</v>
      </c>
      <c r="C16" s="305"/>
      <c r="D16" s="6">
        <f>SUM(E16:F16)</f>
        <v>64400</v>
      </c>
      <c r="E16" s="6">
        <v>64400</v>
      </c>
      <c r="F16" s="6" t="s">
        <v>7</v>
      </c>
      <c r="G16" s="6"/>
    </row>
    <row r="17" spans="1:7" ht="85.5" customHeight="1" x14ac:dyDescent="0.25">
      <c r="A17" s="310" t="s">
        <v>11</v>
      </c>
      <c r="B17" s="311" t="s">
        <v>687</v>
      </c>
      <c r="C17" s="301">
        <v>7145</v>
      </c>
      <c r="D17" s="299">
        <f t="shared" ref="D17:D36" si="1">E17</f>
        <v>3176</v>
      </c>
      <c r="E17" s="299">
        <f>SUM(E18,E19,E20,E21,E22,E23,E24,E25,E26,E27,E28,E29,E30,E31,E32,E33,E34,E35,E36)</f>
        <v>3176</v>
      </c>
      <c r="F17" s="299" t="s">
        <v>7</v>
      </c>
      <c r="G17" s="299">
        <f>SUM(G18,G19,G20,G21,G22,G23,G24,G25,G26,G27,G28,G29,G30,G31,G32,G33,G34,G35,G36)</f>
        <v>0</v>
      </c>
    </row>
    <row r="18" spans="1:7" ht="45" customHeight="1" x14ac:dyDescent="0.25">
      <c r="A18" s="312" t="s">
        <v>580</v>
      </c>
      <c r="B18" s="313" t="s">
        <v>581</v>
      </c>
      <c r="C18" s="314"/>
      <c r="D18" s="308">
        <f t="shared" si="1"/>
        <v>50</v>
      </c>
      <c r="E18" s="308">
        <v>50</v>
      </c>
      <c r="F18" s="308" t="s">
        <v>7</v>
      </c>
      <c r="G18" s="308"/>
    </row>
    <row r="19" spans="1:7" ht="63.75" customHeight="1" x14ac:dyDescent="0.25">
      <c r="A19" s="7" t="s">
        <v>582</v>
      </c>
      <c r="B19" s="315" t="s">
        <v>583</v>
      </c>
      <c r="C19" s="305"/>
      <c r="D19" s="6">
        <f t="shared" si="1"/>
        <v>0</v>
      </c>
      <c r="E19" s="6">
        <v>0</v>
      </c>
      <c r="F19" s="6" t="s">
        <v>7</v>
      </c>
      <c r="G19" s="308"/>
    </row>
    <row r="20" spans="1:7" ht="54.75" customHeight="1" x14ac:dyDescent="0.25">
      <c r="A20" s="7" t="s">
        <v>584</v>
      </c>
      <c r="B20" s="315" t="s">
        <v>585</v>
      </c>
      <c r="C20" s="305"/>
      <c r="D20" s="6">
        <f t="shared" si="1"/>
        <v>0</v>
      </c>
      <c r="E20" s="6">
        <v>0</v>
      </c>
      <c r="F20" s="6" t="s">
        <v>7</v>
      </c>
      <c r="G20" s="308"/>
    </row>
    <row r="21" spans="1:7" ht="91.5" customHeight="1" x14ac:dyDescent="0.25">
      <c r="A21" s="7" t="s">
        <v>586</v>
      </c>
      <c r="B21" s="315" t="s">
        <v>587</v>
      </c>
      <c r="C21" s="305"/>
      <c r="D21" s="6">
        <f t="shared" si="1"/>
        <v>500</v>
      </c>
      <c r="E21" s="6">
        <v>500</v>
      </c>
      <c r="F21" s="6" t="s">
        <v>7</v>
      </c>
      <c r="G21" s="308"/>
    </row>
    <row r="22" spans="1:7" ht="76.5" customHeight="1" x14ac:dyDescent="0.25">
      <c r="A22" s="306">
        <v>11305</v>
      </c>
      <c r="B22" s="315" t="s">
        <v>588</v>
      </c>
      <c r="C22" s="305"/>
      <c r="D22" s="6">
        <f t="shared" si="1"/>
        <v>60</v>
      </c>
      <c r="E22" s="6">
        <v>60</v>
      </c>
      <c r="F22" s="6" t="s">
        <v>7</v>
      </c>
      <c r="G22" s="308"/>
    </row>
    <row r="23" spans="1:7" ht="74.25" customHeight="1" x14ac:dyDescent="0.25">
      <c r="A23" s="306">
        <v>11306</v>
      </c>
      <c r="B23" s="315" t="s">
        <v>558</v>
      </c>
      <c r="C23" s="305"/>
      <c r="D23" s="6">
        <f t="shared" si="1"/>
        <v>0</v>
      </c>
      <c r="E23" s="6"/>
      <c r="F23" s="6" t="s">
        <v>7</v>
      </c>
      <c r="G23" s="308"/>
    </row>
    <row r="24" spans="1:7" ht="75" customHeight="1" x14ac:dyDescent="0.25">
      <c r="A24" s="306">
        <v>11307</v>
      </c>
      <c r="B24" s="315" t="s">
        <v>589</v>
      </c>
      <c r="C24" s="305"/>
      <c r="D24" s="6">
        <f t="shared" si="1"/>
        <v>1980</v>
      </c>
      <c r="E24" s="6">
        <v>1980</v>
      </c>
      <c r="F24" s="6" t="s">
        <v>7</v>
      </c>
      <c r="G24" s="308"/>
    </row>
    <row r="25" spans="1:7" ht="65.25" customHeight="1" x14ac:dyDescent="0.25">
      <c r="A25" s="307">
        <v>11308</v>
      </c>
      <c r="B25" s="315" t="s">
        <v>590</v>
      </c>
      <c r="C25" s="305"/>
      <c r="D25" s="6">
        <f t="shared" si="1"/>
        <v>0</v>
      </c>
      <c r="E25" s="6"/>
      <c r="F25" s="6" t="s">
        <v>7</v>
      </c>
      <c r="G25" s="308"/>
    </row>
    <row r="26" spans="1:7" ht="51" x14ac:dyDescent="0.25">
      <c r="A26" s="307">
        <v>11309</v>
      </c>
      <c r="B26" s="315" t="s">
        <v>591</v>
      </c>
      <c r="C26" s="305"/>
      <c r="D26" s="6">
        <f t="shared" si="1"/>
        <v>0</v>
      </c>
      <c r="E26" s="6"/>
      <c r="F26" s="6" t="s">
        <v>7</v>
      </c>
      <c r="G26" s="308"/>
    </row>
    <row r="27" spans="1:7" ht="38.25" x14ac:dyDescent="0.25">
      <c r="A27" s="307">
        <v>11310</v>
      </c>
      <c r="B27" s="313" t="s">
        <v>592</v>
      </c>
      <c r="C27" s="305"/>
      <c r="D27" s="6">
        <f t="shared" si="1"/>
        <v>136</v>
      </c>
      <c r="E27" s="6">
        <v>136</v>
      </c>
      <c r="F27" s="6" t="s">
        <v>7</v>
      </c>
      <c r="G27" s="308"/>
    </row>
    <row r="28" spans="1:7" ht="25.5" x14ac:dyDescent="0.25">
      <c r="A28" s="307">
        <v>11311</v>
      </c>
      <c r="B28" s="315" t="s">
        <v>593</v>
      </c>
      <c r="C28" s="305"/>
      <c r="D28" s="6">
        <f t="shared" si="1"/>
        <v>0</v>
      </c>
      <c r="E28" s="6"/>
      <c r="F28" s="6" t="s">
        <v>7</v>
      </c>
      <c r="G28" s="308"/>
    </row>
    <row r="29" spans="1:7" ht="91.5" customHeight="1" x14ac:dyDescent="0.25">
      <c r="A29" s="307">
        <v>11312</v>
      </c>
      <c r="B29" s="315" t="s">
        <v>594</v>
      </c>
      <c r="C29" s="305"/>
      <c r="D29" s="6">
        <f t="shared" si="1"/>
        <v>450</v>
      </c>
      <c r="E29" s="6">
        <v>450</v>
      </c>
      <c r="F29" s="6" t="s">
        <v>7</v>
      </c>
      <c r="G29" s="308"/>
    </row>
    <row r="30" spans="1:7" ht="69.75" customHeight="1" x14ac:dyDescent="0.25">
      <c r="A30" s="307">
        <v>11313</v>
      </c>
      <c r="B30" s="313" t="s">
        <v>595</v>
      </c>
      <c r="C30" s="305"/>
      <c r="D30" s="6">
        <f t="shared" si="1"/>
        <v>0</v>
      </c>
      <c r="E30" s="6"/>
      <c r="F30" s="6" t="s">
        <v>7</v>
      </c>
      <c r="G30" s="308"/>
    </row>
    <row r="31" spans="1:7" ht="57" customHeight="1" x14ac:dyDescent="0.25">
      <c r="A31" s="307">
        <v>11314</v>
      </c>
      <c r="B31" s="313" t="s">
        <v>596</v>
      </c>
      <c r="C31" s="305"/>
      <c r="D31" s="6">
        <f t="shared" si="1"/>
        <v>0</v>
      </c>
      <c r="E31" s="6"/>
      <c r="F31" s="6" t="s">
        <v>7</v>
      </c>
      <c r="G31" s="308"/>
    </row>
    <row r="32" spans="1:7" ht="66" customHeight="1" x14ac:dyDescent="0.25">
      <c r="A32" s="307">
        <v>11315</v>
      </c>
      <c r="B32" s="313" t="s">
        <v>597</v>
      </c>
      <c r="C32" s="305"/>
      <c r="D32" s="6">
        <f t="shared" si="1"/>
        <v>0</v>
      </c>
      <c r="E32" s="6"/>
      <c r="F32" s="6" t="s">
        <v>7</v>
      </c>
      <c r="G32" s="308"/>
    </row>
    <row r="33" spans="1:8" ht="39.75" customHeight="1" x14ac:dyDescent="0.25">
      <c r="A33" s="316">
        <v>11316</v>
      </c>
      <c r="B33" s="313" t="s">
        <v>559</v>
      </c>
      <c r="C33" s="305"/>
      <c r="D33" s="6">
        <f t="shared" si="1"/>
        <v>0</v>
      </c>
      <c r="E33" s="6"/>
      <c r="F33" s="6" t="s">
        <v>7</v>
      </c>
      <c r="G33" s="308"/>
    </row>
    <row r="34" spans="1:8" ht="39.75" customHeight="1" x14ac:dyDescent="0.25">
      <c r="A34" s="316">
        <v>11317</v>
      </c>
      <c r="B34" s="313" t="s">
        <v>562</v>
      </c>
      <c r="C34" s="305"/>
      <c r="D34" s="6">
        <f t="shared" si="1"/>
        <v>0</v>
      </c>
      <c r="E34" s="6"/>
      <c r="F34" s="6" t="s">
        <v>7</v>
      </c>
      <c r="G34" s="308"/>
    </row>
    <row r="35" spans="1:8" ht="57.75" customHeight="1" x14ac:dyDescent="0.25">
      <c r="A35" s="316">
        <v>11318</v>
      </c>
      <c r="B35" s="313" t="s">
        <v>598</v>
      </c>
      <c r="C35" s="305"/>
      <c r="D35" s="6">
        <f t="shared" si="1"/>
        <v>0</v>
      </c>
      <c r="E35" s="6"/>
      <c r="F35" s="6" t="s">
        <v>7</v>
      </c>
      <c r="G35" s="308"/>
    </row>
    <row r="36" spans="1:8" ht="21" customHeight="1" x14ac:dyDescent="0.25">
      <c r="A36" s="307">
        <v>11319</v>
      </c>
      <c r="B36" s="313" t="s">
        <v>599</v>
      </c>
      <c r="C36" s="305"/>
      <c r="D36" s="6">
        <f t="shared" si="1"/>
        <v>0</v>
      </c>
      <c r="E36" s="6"/>
      <c r="F36" s="6"/>
      <c r="G36" s="308"/>
    </row>
    <row r="37" spans="1:8" s="295" customFormat="1" ht="38.25" x14ac:dyDescent="0.25">
      <c r="A37" s="317">
        <v>1140</v>
      </c>
      <c r="B37" s="300" t="s">
        <v>600</v>
      </c>
      <c r="C37" s="298">
        <v>7146</v>
      </c>
      <c r="D37" s="318">
        <f>E37</f>
        <v>4000</v>
      </c>
      <c r="E37" s="318">
        <f>SUM(E38,E39)</f>
        <v>4000</v>
      </c>
      <c r="F37" s="319" t="s">
        <v>7</v>
      </c>
      <c r="G37" s="318">
        <f>SUM(G38,G39)</f>
        <v>0</v>
      </c>
      <c r="H37" s="284"/>
    </row>
    <row r="38" spans="1:8" ht="75" customHeight="1" x14ac:dyDescent="0.25">
      <c r="A38" s="306">
        <v>1141</v>
      </c>
      <c r="B38" s="315" t="s">
        <v>601</v>
      </c>
      <c r="C38" s="5"/>
      <c r="D38" s="320">
        <f>SUM(E38:F38)</f>
        <v>500</v>
      </c>
      <c r="E38" s="320">
        <v>500</v>
      </c>
      <c r="F38" s="320" t="s">
        <v>7</v>
      </c>
      <c r="G38" s="320"/>
    </row>
    <row r="39" spans="1:8" ht="70.5" customHeight="1" x14ac:dyDescent="0.25">
      <c r="A39" s="321">
        <v>1142</v>
      </c>
      <c r="B39" s="315" t="s">
        <v>602</v>
      </c>
      <c r="C39" s="305"/>
      <c r="D39" s="6">
        <f>SUM(E39:F39)</f>
        <v>3500</v>
      </c>
      <c r="E39" s="6">
        <v>3500</v>
      </c>
      <c r="F39" s="6" t="s">
        <v>7</v>
      </c>
      <c r="G39" s="320"/>
    </row>
    <row r="40" spans="1:8" ht="38.25" x14ac:dyDescent="0.25">
      <c r="A40" s="309">
        <v>1150</v>
      </c>
      <c r="B40" s="300" t="s">
        <v>603</v>
      </c>
      <c r="C40" s="298">
        <v>7161</v>
      </c>
      <c r="D40" s="302">
        <f>SUM(D41,D45)</f>
        <v>0</v>
      </c>
      <c r="E40" s="302">
        <f>SUM(E41,E45)</f>
        <v>0</v>
      </c>
      <c r="F40" s="299" t="s">
        <v>7</v>
      </c>
      <c r="G40" s="302">
        <f>SUM(G41,G45)</f>
        <v>0</v>
      </c>
    </row>
    <row r="41" spans="1:8" s="295" customFormat="1" ht="55.5" customHeight="1" x14ac:dyDescent="0.25">
      <c r="A41" s="307">
        <v>1151</v>
      </c>
      <c r="B41" s="322" t="s">
        <v>604</v>
      </c>
      <c r="C41" s="285"/>
      <c r="D41" s="308">
        <f>SUM(D42:D44)</f>
        <v>0</v>
      </c>
      <c r="E41" s="308">
        <f>SUM(E42:E44)</f>
        <v>0</v>
      </c>
      <c r="F41" s="308" t="s">
        <v>7</v>
      </c>
      <c r="G41" s="308">
        <f>SUM(G42:G44)</f>
        <v>0</v>
      </c>
      <c r="H41" s="284"/>
    </row>
    <row r="42" spans="1:8" ht="37.5" customHeight="1" x14ac:dyDescent="0.25">
      <c r="A42" s="323">
        <v>1152</v>
      </c>
      <c r="B42" s="315" t="s">
        <v>605</v>
      </c>
      <c r="C42" s="305"/>
      <c r="D42" s="6">
        <f>SUM(E42:F42)</f>
        <v>0</v>
      </c>
      <c r="E42" s="6"/>
      <c r="F42" s="6" t="s">
        <v>7</v>
      </c>
      <c r="G42" s="324"/>
    </row>
    <row r="43" spans="1:8" x14ac:dyDescent="0.25">
      <c r="A43" s="323">
        <v>1153</v>
      </c>
      <c r="B43" s="325" t="s">
        <v>606</v>
      </c>
      <c r="C43" s="305"/>
      <c r="D43" s="6">
        <f>SUM(E43:F43)</f>
        <v>0</v>
      </c>
      <c r="E43" s="324"/>
      <c r="F43" s="6" t="s">
        <v>7</v>
      </c>
      <c r="G43" s="324"/>
    </row>
    <row r="44" spans="1:8" x14ac:dyDescent="0.25">
      <c r="A44" s="323">
        <v>1154</v>
      </c>
      <c r="B44" s="315" t="s">
        <v>607</v>
      </c>
      <c r="C44" s="305"/>
      <c r="D44" s="6">
        <f>SUM(E44:F44)</f>
        <v>0</v>
      </c>
      <c r="E44" s="324"/>
      <c r="F44" s="6" t="s">
        <v>7</v>
      </c>
      <c r="G44" s="324"/>
    </row>
    <row r="45" spans="1:8" ht="74.25" customHeight="1" x14ac:dyDescent="0.25">
      <c r="A45" s="323">
        <v>1155</v>
      </c>
      <c r="B45" s="322" t="s">
        <v>608</v>
      </c>
      <c r="C45" s="305"/>
      <c r="D45" s="6">
        <f>SUM(E45:F45)</f>
        <v>0</v>
      </c>
      <c r="E45" s="324"/>
      <c r="F45" s="6" t="s">
        <v>7</v>
      </c>
      <c r="G45" s="324"/>
    </row>
    <row r="46" spans="1:8" ht="42.75" x14ac:dyDescent="0.25">
      <c r="A46" s="309">
        <v>1200</v>
      </c>
      <c r="B46" s="326" t="s">
        <v>609</v>
      </c>
      <c r="C46" s="298">
        <v>7300</v>
      </c>
      <c r="D46" s="302">
        <f t="shared" ref="D46:G46" si="2">SUM(D47,D49,D51,D53,D55,D62)</f>
        <v>1149630.6000000001</v>
      </c>
      <c r="E46" s="302">
        <f t="shared" si="2"/>
        <v>749630.6</v>
      </c>
      <c r="F46" s="302">
        <f t="shared" si="2"/>
        <v>400000</v>
      </c>
      <c r="G46" s="302">
        <f t="shared" si="2"/>
        <v>0</v>
      </c>
    </row>
    <row r="47" spans="1:8" s="295" customFormat="1" ht="25.5" x14ac:dyDescent="0.25">
      <c r="A47" s="309">
        <v>1210</v>
      </c>
      <c r="B47" s="300" t="s">
        <v>610</v>
      </c>
      <c r="C47" s="301">
        <v>7311</v>
      </c>
      <c r="D47" s="319">
        <f>SUM(D48)</f>
        <v>0</v>
      </c>
      <c r="E47" s="319">
        <f>SUM(E48)</f>
        <v>0</v>
      </c>
      <c r="F47" s="299" t="s">
        <v>7</v>
      </c>
      <c r="G47" s="319">
        <f>SUM(G48)</f>
        <v>0</v>
      </c>
      <c r="H47" s="289"/>
    </row>
    <row r="48" spans="1:8" s="295" customFormat="1" ht="51" customHeight="1" x14ac:dyDescent="0.2">
      <c r="A48" s="306">
        <v>1211</v>
      </c>
      <c r="B48" s="322" t="s">
        <v>611</v>
      </c>
      <c r="C48" s="327"/>
      <c r="D48" s="6">
        <f>SUM(E48:F48)</f>
        <v>0</v>
      </c>
      <c r="E48" s="324"/>
      <c r="F48" s="6" t="s">
        <v>7</v>
      </c>
      <c r="G48" s="324"/>
      <c r="H48" s="328"/>
    </row>
    <row r="49" spans="1:8" ht="61.5" customHeight="1" x14ac:dyDescent="0.2">
      <c r="A49" s="309">
        <v>1220</v>
      </c>
      <c r="B49" s="300" t="s">
        <v>612</v>
      </c>
      <c r="C49" s="329">
        <v>7312</v>
      </c>
      <c r="D49" s="319">
        <f>SUM(D50)</f>
        <v>0</v>
      </c>
      <c r="E49" s="299" t="s">
        <v>7</v>
      </c>
      <c r="F49" s="319">
        <f>SUM(F50)</f>
        <v>0</v>
      </c>
      <c r="G49" s="319">
        <f>SUM(G50)</f>
        <v>0</v>
      </c>
      <c r="H49" s="328"/>
    </row>
    <row r="50" spans="1:8" s="295" customFormat="1" ht="47.25" customHeight="1" x14ac:dyDescent="0.2">
      <c r="A50" s="321">
        <v>1221</v>
      </c>
      <c r="B50" s="322" t="s">
        <v>613</v>
      </c>
      <c r="C50" s="327"/>
      <c r="D50" s="6">
        <f>SUM(E50:F50)</f>
        <v>0</v>
      </c>
      <c r="E50" s="6" t="s">
        <v>7</v>
      </c>
      <c r="F50" s="6">
        <v>0</v>
      </c>
      <c r="G50" s="6"/>
      <c r="H50" s="328"/>
    </row>
    <row r="51" spans="1:8" ht="54.75" customHeight="1" x14ac:dyDescent="0.25">
      <c r="A51" s="309">
        <v>1230</v>
      </c>
      <c r="B51" s="300" t="s">
        <v>614</v>
      </c>
      <c r="C51" s="329">
        <v>7321</v>
      </c>
      <c r="D51" s="319">
        <f>SUM(D52)</f>
        <v>0</v>
      </c>
      <c r="E51" s="319">
        <f>SUM(E52)</f>
        <v>0</v>
      </c>
      <c r="F51" s="299" t="s">
        <v>7</v>
      </c>
      <c r="G51" s="319">
        <f>SUM(G52)</f>
        <v>0</v>
      </c>
    </row>
    <row r="52" spans="1:8" s="295" customFormat="1" ht="45.75" customHeight="1" x14ac:dyDescent="0.2">
      <c r="A52" s="306">
        <v>1231</v>
      </c>
      <c r="B52" s="304" t="s">
        <v>615</v>
      </c>
      <c r="C52" s="327"/>
      <c r="D52" s="6">
        <f>SUM(E52:F52)</f>
        <v>0</v>
      </c>
      <c r="E52" s="324"/>
      <c r="F52" s="6" t="s">
        <v>7</v>
      </c>
      <c r="G52" s="324"/>
      <c r="H52" s="328"/>
    </row>
    <row r="53" spans="1:8" ht="52.5" customHeight="1" x14ac:dyDescent="0.2">
      <c r="A53" s="317">
        <v>1240</v>
      </c>
      <c r="B53" s="8" t="s">
        <v>616</v>
      </c>
      <c r="C53" s="330">
        <v>7322</v>
      </c>
      <c r="D53" s="319">
        <f>SUM(D54)</f>
        <v>0</v>
      </c>
      <c r="E53" s="319" t="s">
        <v>7</v>
      </c>
      <c r="F53" s="319">
        <f>SUM(F54)</f>
        <v>0</v>
      </c>
      <c r="G53" s="319">
        <f>SUM(G54)</f>
        <v>0</v>
      </c>
      <c r="H53" s="328"/>
    </row>
    <row r="54" spans="1:8" s="295" customFormat="1" ht="38.25" x14ac:dyDescent="0.2">
      <c r="A54" s="306">
        <v>1241</v>
      </c>
      <c r="B54" s="304" t="s">
        <v>617</v>
      </c>
      <c r="C54" s="327"/>
      <c r="D54" s="6">
        <f>SUM(E54:F54)</f>
        <v>0</v>
      </c>
      <c r="E54" s="6" t="s">
        <v>7</v>
      </c>
      <c r="F54" s="324">
        <v>0</v>
      </c>
      <c r="G54" s="6"/>
      <c r="H54" s="328"/>
    </row>
    <row r="55" spans="1:8" ht="46.5" customHeight="1" x14ac:dyDescent="0.25">
      <c r="A55" s="317">
        <v>1250</v>
      </c>
      <c r="B55" s="8" t="s">
        <v>618</v>
      </c>
      <c r="C55" s="298">
        <v>7331</v>
      </c>
      <c r="D55" s="318">
        <f>SUM(D56,D57,D60,D61)</f>
        <v>749630.6</v>
      </c>
      <c r="E55" s="318">
        <f>SUM(E56,E57,E60,E61)</f>
        <v>749630.6</v>
      </c>
      <c r="F55" s="319" t="s">
        <v>7</v>
      </c>
      <c r="G55" s="318">
        <f>SUM(G56,G57,G60,G61)</f>
        <v>0</v>
      </c>
    </row>
    <row r="56" spans="1:8" s="295" customFormat="1" ht="51" customHeight="1" x14ac:dyDescent="0.25">
      <c r="A56" s="306">
        <v>1251</v>
      </c>
      <c r="B56" s="304" t="s">
        <v>619</v>
      </c>
      <c r="C56" s="305"/>
      <c r="D56" s="6">
        <f>SUM(E56:F56)</f>
        <v>749630.6</v>
      </c>
      <c r="E56" s="6">
        <v>749630.6</v>
      </c>
      <c r="F56" s="6" t="s">
        <v>7</v>
      </c>
      <c r="G56" s="6"/>
      <c r="H56" s="331"/>
    </row>
    <row r="57" spans="1:8" ht="25.5" x14ac:dyDescent="0.25">
      <c r="A57" s="306">
        <v>1252</v>
      </c>
      <c r="B57" s="304" t="s">
        <v>620</v>
      </c>
      <c r="C57" s="327"/>
      <c r="D57" s="6">
        <f>SUM(D58:D59)</f>
        <v>0</v>
      </c>
      <c r="E57" s="6">
        <f>SUM(E58:E59)</f>
        <v>0</v>
      </c>
      <c r="F57" s="6" t="s">
        <v>7</v>
      </c>
      <c r="G57" s="6">
        <f>SUM(G58:G59)</f>
        <v>0</v>
      </c>
    </row>
    <row r="58" spans="1:8" ht="38.25" x14ac:dyDescent="0.25">
      <c r="A58" s="306">
        <v>1253</v>
      </c>
      <c r="B58" s="315" t="s">
        <v>621</v>
      </c>
      <c r="C58" s="305"/>
      <c r="D58" s="6">
        <f>SUM(E58:F58)</f>
        <v>0</v>
      </c>
      <c r="E58" s="6"/>
      <c r="F58" s="6" t="s">
        <v>7</v>
      </c>
      <c r="G58" s="324"/>
    </row>
    <row r="59" spans="1:8" x14ac:dyDescent="0.25">
      <c r="A59" s="306">
        <v>1254</v>
      </c>
      <c r="B59" s="315" t="s">
        <v>622</v>
      </c>
      <c r="C59" s="305"/>
      <c r="D59" s="6">
        <f>SUM(E59:F59)</f>
        <v>0</v>
      </c>
      <c r="E59" s="324"/>
      <c r="F59" s="6" t="s">
        <v>7</v>
      </c>
      <c r="G59" s="324"/>
    </row>
    <row r="60" spans="1:8" ht="25.5" x14ac:dyDescent="0.25">
      <c r="A60" s="306">
        <v>1255</v>
      </c>
      <c r="B60" s="304" t="s">
        <v>623</v>
      </c>
      <c r="C60" s="327"/>
      <c r="D60" s="6">
        <f>SUM(E60:F60)</f>
        <v>0</v>
      </c>
      <c r="E60" s="324"/>
      <c r="F60" s="6" t="s">
        <v>7</v>
      </c>
      <c r="G60" s="324"/>
    </row>
    <row r="61" spans="1:8" ht="25.5" x14ac:dyDescent="0.25">
      <c r="A61" s="306">
        <v>1256</v>
      </c>
      <c r="B61" s="304" t="s">
        <v>624</v>
      </c>
      <c r="C61" s="327"/>
      <c r="D61" s="6">
        <f>SUM(E61:F61)</f>
        <v>0</v>
      </c>
      <c r="E61" s="324"/>
      <c r="F61" s="6" t="s">
        <v>7</v>
      </c>
      <c r="G61" s="324"/>
    </row>
    <row r="62" spans="1:8" ht="51" customHeight="1" x14ac:dyDescent="0.2">
      <c r="A62" s="317">
        <v>1260</v>
      </c>
      <c r="B62" s="8" t="s">
        <v>625</v>
      </c>
      <c r="C62" s="298">
        <v>7332</v>
      </c>
      <c r="D62" s="302">
        <f>SUM(D63:D64)</f>
        <v>400000</v>
      </c>
      <c r="E62" s="319" t="s">
        <v>7</v>
      </c>
      <c r="F62" s="302">
        <f>SUM(F63:F64)</f>
        <v>400000</v>
      </c>
      <c r="G62" s="302">
        <f>SUM(G63:G64)</f>
        <v>0</v>
      </c>
      <c r="H62" s="328"/>
    </row>
    <row r="63" spans="1:8" s="295" customFormat="1" ht="25.5" x14ac:dyDescent="0.2">
      <c r="A63" s="306">
        <v>1261</v>
      </c>
      <c r="B63" s="304" t="s">
        <v>626</v>
      </c>
      <c r="C63" s="327"/>
      <c r="D63" s="6">
        <f>SUM(E63:F63)</f>
        <v>400000</v>
      </c>
      <c r="E63" s="6" t="s">
        <v>7</v>
      </c>
      <c r="F63" s="6">
        <v>400000</v>
      </c>
      <c r="G63" s="6"/>
      <c r="H63" s="328"/>
    </row>
    <row r="64" spans="1:8" ht="51" customHeight="1" x14ac:dyDescent="0.25">
      <c r="A64" s="306">
        <v>1262</v>
      </c>
      <c r="B64" s="304" t="s">
        <v>627</v>
      </c>
      <c r="C64" s="327"/>
      <c r="D64" s="6">
        <f>SUM(E64:F64)</f>
        <v>0</v>
      </c>
      <c r="E64" s="6" t="s">
        <v>7</v>
      </c>
      <c r="F64" s="6"/>
      <c r="G64" s="6"/>
    </row>
    <row r="65" spans="1:8" ht="57" x14ac:dyDescent="0.2">
      <c r="A65" s="332" t="s">
        <v>12</v>
      </c>
      <c r="B65" s="333" t="s">
        <v>688</v>
      </c>
      <c r="C65" s="298">
        <v>7400</v>
      </c>
      <c r="D65" s="302">
        <f t="shared" ref="D65:G65" si="3">SUM(D66,D68,D70,D75,D79,D103,D106,D109,D112)</f>
        <v>43893.399999999994</v>
      </c>
      <c r="E65" s="302">
        <f t="shared" si="3"/>
        <v>43893.399999999994</v>
      </c>
      <c r="F65" s="302">
        <f t="shared" si="3"/>
        <v>0</v>
      </c>
      <c r="G65" s="302">
        <f t="shared" si="3"/>
        <v>0</v>
      </c>
      <c r="H65" s="328"/>
    </row>
    <row r="66" spans="1:8" s="295" customFormat="1" x14ac:dyDescent="0.2">
      <c r="A66" s="332" t="s">
        <v>13</v>
      </c>
      <c r="B66" s="8" t="s">
        <v>628</v>
      </c>
      <c r="C66" s="298">
        <v>7411</v>
      </c>
      <c r="D66" s="302">
        <f>SUM(D67)</f>
        <v>0</v>
      </c>
      <c r="E66" s="319" t="s">
        <v>7</v>
      </c>
      <c r="F66" s="302">
        <f>SUM(F67)</f>
        <v>0</v>
      </c>
      <c r="G66" s="302">
        <f>SUM(G67)</f>
        <v>0</v>
      </c>
      <c r="H66" s="328"/>
    </row>
    <row r="67" spans="1:8" s="295" customFormat="1" ht="25.5" customHeight="1" x14ac:dyDescent="0.2">
      <c r="A67" s="303" t="s">
        <v>14</v>
      </c>
      <c r="B67" s="304" t="s">
        <v>629</v>
      </c>
      <c r="C67" s="327"/>
      <c r="D67" s="6">
        <f t="shared" ref="D67:D74" si="4">SUM(E67:F67)</f>
        <v>0</v>
      </c>
      <c r="E67" s="6" t="s">
        <v>7</v>
      </c>
      <c r="F67" s="6">
        <v>0</v>
      </c>
      <c r="G67" s="6"/>
      <c r="H67" s="328"/>
    </row>
    <row r="68" spans="1:8" x14ac:dyDescent="0.25">
      <c r="A68" s="332" t="s">
        <v>15</v>
      </c>
      <c r="B68" s="8" t="s">
        <v>630</v>
      </c>
      <c r="C68" s="298">
        <v>7412</v>
      </c>
      <c r="D68" s="302">
        <f>SUM(D69)</f>
        <v>0</v>
      </c>
      <c r="E68" s="302">
        <f>SUM(E69)</f>
        <v>0</v>
      </c>
      <c r="F68" s="319" t="s">
        <v>7</v>
      </c>
      <c r="G68" s="302">
        <f>SUM(G69)</f>
        <v>0</v>
      </c>
    </row>
    <row r="69" spans="1:8" s="295" customFormat="1" ht="25.5" x14ac:dyDescent="0.25">
      <c r="A69" s="303" t="s">
        <v>16</v>
      </c>
      <c r="B69" s="304" t="s">
        <v>631</v>
      </c>
      <c r="C69" s="327"/>
      <c r="D69" s="6">
        <f t="shared" si="4"/>
        <v>0</v>
      </c>
      <c r="E69" s="6"/>
      <c r="F69" s="6" t="s">
        <v>7</v>
      </c>
      <c r="G69" s="324"/>
      <c r="H69" s="284"/>
    </row>
    <row r="70" spans="1:8" ht="63.75" customHeight="1" x14ac:dyDescent="0.25">
      <c r="A70" s="332" t="s">
        <v>17</v>
      </c>
      <c r="B70" s="8" t="s">
        <v>632</v>
      </c>
      <c r="C70" s="298">
        <v>7415</v>
      </c>
      <c r="D70" s="302">
        <f>SUM(D71:D74)</f>
        <v>22000</v>
      </c>
      <c r="E70" s="302">
        <f>SUM(E71:E74)</f>
        <v>22000</v>
      </c>
      <c r="F70" s="319" t="s">
        <v>7</v>
      </c>
      <c r="G70" s="302">
        <f>SUM(G71:G74)</f>
        <v>0</v>
      </c>
    </row>
    <row r="71" spans="1:8" s="295" customFormat="1" ht="25.5" x14ac:dyDescent="0.25">
      <c r="A71" s="303" t="s">
        <v>18</v>
      </c>
      <c r="B71" s="304" t="s">
        <v>633</v>
      </c>
      <c r="C71" s="327"/>
      <c r="D71" s="6">
        <f t="shared" si="4"/>
        <v>15000</v>
      </c>
      <c r="E71" s="6">
        <v>15000</v>
      </c>
      <c r="F71" s="6" t="s">
        <v>7</v>
      </c>
      <c r="G71" s="6"/>
      <c r="H71" s="284"/>
    </row>
    <row r="72" spans="1:8" ht="44.25" customHeight="1" x14ac:dyDescent="0.25">
      <c r="A72" s="303" t="s">
        <v>19</v>
      </c>
      <c r="B72" s="304" t="s">
        <v>634</v>
      </c>
      <c r="C72" s="327"/>
      <c r="D72" s="6">
        <f t="shared" si="4"/>
        <v>0</v>
      </c>
      <c r="E72" s="6"/>
      <c r="F72" s="6" t="s">
        <v>7</v>
      </c>
      <c r="G72" s="6"/>
    </row>
    <row r="73" spans="1:8" ht="38.25" x14ac:dyDescent="0.25">
      <c r="A73" s="303" t="s">
        <v>20</v>
      </c>
      <c r="B73" s="304" t="s">
        <v>635</v>
      </c>
      <c r="C73" s="327"/>
      <c r="D73" s="6">
        <f t="shared" si="4"/>
        <v>1500</v>
      </c>
      <c r="E73" s="6">
        <v>1500</v>
      </c>
      <c r="F73" s="6" t="s">
        <v>7</v>
      </c>
      <c r="G73" s="6"/>
    </row>
    <row r="74" spans="1:8" x14ac:dyDescent="0.25">
      <c r="A74" s="7" t="s">
        <v>21</v>
      </c>
      <c r="B74" s="304" t="s">
        <v>636</v>
      </c>
      <c r="C74" s="327"/>
      <c r="D74" s="6">
        <f t="shared" si="4"/>
        <v>5500</v>
      </c>
      <c r="E74" s="6">
        <v>5500</v>
      </c>
      <c r="F74" s="6" t="s">
        <v>7</v>
      </c>
      <c r="G74" s="6"/>
    </row>
    <row r="75" spans="1:8" ht="44.25" customHeight="1" x14ac:dyDescent="0.25">
      <c r="A75" s="332" t="s">
        <v>22</v>
      </c>
      <c r="B75" s="8" t="s">
        <v>637</v>
      </c>
      <c r="C75" s="298">
        <v>7421</v>
      </c>
      <c r="D75" s="302">
        <f>SUM(D76:D78)</f>
        <v>10227.200000000001</v>
      </c>
      <c r="E75" s="302">
        <f>SUM(E76:E78)</f>
        <v>10227.200000000001</v>
      </c>
      <c r="F75" s="319" t="s">
        <v>7</v>
      </c>
      <c r="G75" s="302">
        <f>SUM(G76:G78)</f>
        <v>0</v>
      </c>
    </row>
    <row r="76" spans="1:8" s="295" customFormat="1" ht="73.5" customHeight="1" x14ac:dyDescent="0.25">
      <c r="A76" s="303" t="s">
        <v>23</v>
      </c>
      <c r="B76" s="304" t="s">
        <v>638</v>
      </c>
      <c r="C76" s="327"/>
      <c r="D76" s="6">
        <f>SUM(E76:F76)</f>
        <v>0</v>
      </c>
      <c r="E76" s="6"/>
      <c r="F76" s="6" t="s">
        <v>7</v>
      </c>
      <c r="G76" s="324"/>
      <c r="H76" s="284"/>
    </row>
    <row r="77" spans="1:8" ht="53.25" customHeight="1" x14ac:dyDescent="0.25">
      <c r="A77" s="303" t="s">
        <v>24</v>
      </c>
      <c r="B77" s="304" t="s">
        <v>639</v>
      </c>
      <c r="C77" s="305"/>
      <c r="D77" s="6">
        <f>SUM(E77:F77)</f>
        <v>2227.1999999999998</v>
      </c>
      <c r="E77" s="324">
        <v>2227.1999999999998</v>
      </c>
      <c r="F77" s="6" t="s">
        <v>7</v>
      </c>
      <c r="G77" s="324"/>
    </row>
    <row r="78" spans="1:8" s="295" customFormat="1" ht="52.5" customHeight="1" x14ac:dyDescent="0.25">
      <c r="A78" s="7" t="s">
        <v>25</v>
      </c>
      <c r="B78" s="334" t="s">
        <v>640</v>
      </c>
      <c r="C78" s="305"/>
      <c r="D78" s="6">
        <f>SUM(E78:F78)</f>
        <v>8000</v>
      </c>
      <c r="E78" s="324">
        <v>8000</v>
      </c>
      <c r="F78" s="6" t="s">
        <v>7</v>
      </c>
      <c r="G78" s="324"/>
      <c r="H78" s="284"/>
    </row>
    <row r="79" spans="1:8" s="295" customFormat="1" ht="25.5" x14ac:dyDescent="0.25">
      <c r="A79" s="332" t="s">
        <v>26</v>
      </c>
      <c r="B79" s="8" t="s">
        <v>689</v>
      </c>
      <c r="C79" s="298">
        <v>7422</v>
      </c>
      <c r="D79" s="302">
        <f>D80+D101+D102</f>
        <v>10850</v>
      </c>
      <c r="E79" s="302">
        <f>SUM(E80,E101,E102)</f>
        <v>10850</v>
      </c>
      <c r="F79" s="319" t="s">
        <v>7</v>
      </c>
      <c r="G79" s="302">
        <f>SUM(G80,G101,G102)</f>
        <v>0</v>
      </c>
      <c r="H79" s="284"/>
    </row>
    <row r="80" spans="1:8" s="295" customFormat="1" ht="78.75" customHeight="1" x14ac:dyDescent="0.25">
      <c r="A80" s="303" t="s">
        <v>27</v>
      </c>
      <c r="B80" s="304" t="s">
        <v>690</v>
      </c>
      <c r="C80" s="8"/>
      <c r="D80" s="319">
        <f>SUM(D81,D82,D83,D84,D85,D86,D87,D91,D92,D93,D94,D95,D96,D97,D98,D99,D100)</f>
        <v>10850</v>
      </c>
      <c r="E80" s="319">
        <f>SUM(E81,E82,E83,E84,E85,E86,E87,E88,E89,E90,E91,E92,E93,E94,H80,E95,E96,E97,E98,E99,E100,)</f>
        <v>10850</v>
      </c>
      <c r="F80" s="319" t="s">
        <v>7</v>
      </c>
      <c r="G80" s="319">
        <f>SUM(G81,G82,G83,G84,G85,G86,G87,G88,G89,G90,G91,G92,G93,G95,G96,G97,G98,G99,G100)</f>
        <v>0</v>
      </c>
      <c r="H80" s="284"/>
    </row>
    <row r="81" spans="1:8" s="295" customFormat="1" ht="59.25" customHeight="1" x14ac:dyDescent="0.25">
      <c r="A81" s="7" t="s">
        <v>641</v>
      </c>
      <c r="B81" s="304" t="s">
        <v>552</v>
      </c>
      <c r="C81" s="305"/>
      <c r="D81" s="6">
        <f t="shared" ref="D81:D86" si="5">E81</f>
        <v>1000</v>
      </c>
      <c r="E81" s="6">
        <v>1000</v>
      </c>
      <c r="F81" s="6" t="s">
        <v>7</v>
      </c>
      <c r="G81" s="6"/>
      <c r="H81" s="284"/>
    </row>
    <row r="82" spans="1:8" s="295" customFormat="1" ht="84" customHeight="1" x14ac:dyDescent="0.25">
      <c r="A82" s="7" t="s">
        <v>642</v>
      </c>
      <c r="B82" s="304" t="s">
        <v>550</v>
      </c>
      <c r="C82" s="305"/>
      <c r="D82" s="6">
        <f t="shared" si="5"/>
        <v>0</v>
      </c>
      <c r="E82" s="6"/>
      <c r="F82" s="6" t="s">
        <v>7</v>
      </c>
      <c r="G82" s="6"/>
      <c r="H82" s="284"/>
    </row>
    <row r="83" spans="1:8" ht="46.5" customHeight="1" x14ac:dyDescent="0.25">
      <c r="A83" s="7" t="s">
        <v>643</v>
      </c>
      <c r="B83" s="304" t="s">
        <v>549</v>
      </c>
      <c r="C83" s="305"/>
      <c r="D83" s="6">
        <f t="shared" si="5"/>
        <v>0</v>
      </c>
      <c r="E83" s="6"/>
      <c r="F83" s="6" t="s">
        <v>7</v>
      </c>
      <c r="G83" s="6"/>
    </row>
    <row r="84" spans="1:8" ht="55.5" customHeight="1" x14ac:dyDescent="0.25">
      <c r="A84" s="7" t="s">
        <v>644</v>
      </c>
      <c r="B84" s="304" t="s">
        <v>548</v>
      </c>
      <c r="C84" s="305"/>
      <c r="D84" s="6">
        <f t="shared" si="5"/>
        <v>50</v>
      </c>
      <c r="E84" s="6">
        <v>50</v>
      </c>
      <c r="F84" s="6" t="s">
        <v>7</v>
      </c>
      <c r="G84" s="6"/>
    </row>
    <row r="85" spans="1:8" ht="42" customHeight="1" x14ac:dyDescent="0.25">
      <c r="A85" s="7" t="s">
        <v>645</v>
      </c>
      <c r="B85" s="304" t="s">
        <v>547</v>
      </c>
      <c r="C85" s="305"/>
      <c r="D85" s="6">
        <f t="shared" si="5"/>
        <v>100</v>
      </c>
      <c r="E85" s="6">
        <v>100</v>
      </c>
      <c r="F85" s="6" t="s">
        <v>7</v>
      </c>
      <c r="G85" s="6"/>
    </row>
    <row r="86" spans="1:8" ht="40.5" customHeight="1" x14ac:dyDescent="0.25">
      <c r="A86" s="7" t="s">
        <v>646</v>
      </c>
      <c r="B86" s="304" t="s">
        <v>551</v>
      </c>
      <c r="C86" s="305"/>
      <c r="D86" s="6">
        <f t="shared" si="5"/>
        <v>0</v>
      </c>
      <c r="E86" s="6"/>
      <c r="F86" s="6" t="s">
        <v>7</v>
      </c>
      <c r="G86" s="6"/>
    </row>
    <row r="87" spans="1:8" ht="34.5" customHeight="1" x14ac:dyDescent="0.25">
      <c r="A87" s="7" t="s">
        <v>647</v>
      </c>
      <c r="B87" s="304" t="s">
        <v>648</v>
      </c>
      <c r="C87" s="305"/>
      <c r="D87" s="6">
        <f>E87</f>
        <v>4500</v>
      </c>
      <c r="E87" s="6">
        <v>4500</v>
      </c>
      <c r="F87" s="6" t="s">
        <v>7</v>
      </c>
      <c r="G87" s="6"/>
    </row>
    <row r="88" spans="1:8" ht="64.5" customHeight="1" x14ac:dyDescent="0.25">
      <c r="A88" s="7" t="s">
        <v>649</v>
      </c>
      <c r="B88" s="304" t="s">
        <v>650</v>
      </c>
      <c r="C88" s="305"/>
      <c r="D88" s="6">
        <f t="shared" ref="D88:D102" si="6">E88</f>
        <v>0</v>
      </c>
      <c r="E88" s="6"/>
      <c r="F88" s="6" t="s">
        <v>7</v>
      </c>
      <c r="G88" s="6"/>
    </row>
    <row r="89" spans="1:8" ht="21.75" customHeight="1" x14ac:dyDescent="0.25">
      <c r="A89" s="7" t="s">
        <v>651</v>
      </c>
      <c r="B89" s="304" t="s">
        <v>652</v>
      </c>
      <c r="C89" s="305"/>
      <c r="D89" s="6">
        <f t="shared" si="6"/>
        <v>0</v>
      </c>
      <c r="E89" s="6"/>
      <c r="F89" s="6" t="s">
        <v>7</v>
      </c>
      <c r="G89" s="6"/>
    </row>
    <row r="90" spans="1:8" ht="54" customHeight="1" x14ac:dyDescent="0.25">
      <c r="A90" s="7" t="s">
        <v>653</v>
      </c>
      <c r="B90" s="304" t="s">
        <v>553</v>
      </c>
      <c r="C90" s="305"/>
      <c r="D90" s="6">
        <f t="shared" si="6"/>
        <v>0</v>
      </c>
      <c r="E90" s="6"/>
      <c r="F90" s="6" t="s">
        <v>7</v>
      </c>
      <c r="G90" s="6"/>
    </row>
    <row r="91" spans="1:8" ht="85.5" customHeight="1" x14ac:dyDescent="0.25">
      <c r="A91" s="7" t="s">
        <v>654</v>
      </c>
      <c r="B91" s="304" t="s">
        <v>655</v>
      </c>
      <c r="C91" s="305"/>
      <c r="D91" s="308">
        <f t="shared" si="6"/>
        <v>0</v>
      </c>
      <c r="E91" s="6"/>
      <c r="F91" s="6" t="s">
        <v>7</v>
      </c>
      <c r="G91" s="6"/>
    </row>
    <row r="92" spans="1:8" ht="56.25" customHeight="1" x14ac:dyDescent="0.25">
      <c r="A92" s="7" t="s">
        <v>656</v>
      </c>
      <c r="B92" s="304" t="s">
        <v>554</v>
      </c>
      <c r="C92" s="305"/>
      <c r="D92" s="308">
        <f t="shared" si="6"/>
        <v>0</v>
      </c>
      <c r="E92" s="6"/>
      <c r="F92" s="6" t="s">
        <v>7</v>
      </c>
      <c r="G92" s="6"/>
    </row>
    <row r="93" spans="1:8" ht="75" customHeight="1" x14ac:dyDescent="0.25">
      <c r="A93" s="7" t="s">
        <v>657</v>
      </c>
      <c r="B93" s="304" t="s">
        <v>658</v>
      </c>
      <c r="C93" s="305"/>
      <c r="D93" s="308">
        <f t="shared" si="6"/>
        <v>3200</v>
      </c>
      <c r="E93" s="335">
        <v>3200</v>
      </c>
      <c r="F93" s="6" t="s">
        <v>7</v>
      </c>
      <c r="G93" s="6"/>
    </row>
    <row r="94" spans="1:8" ht="51.75" customHeight="1" x14ac:dyDescent="0.25">
      <c r="A94" s="7" t="s">
        <v>659</v>
      </c>
      <c r="B94" s="304" t="s">
        <v>660</v>
      </c>
      <c r="C94" s="305"/>
      <c r="D94" s="308">
        <f t="shared" si="6"/>
        <v>2000</v>
      </c>
      <c r="E94" s="335">
        <v>2000</v>
      </c>
      <c r="F94" s="6" t="s">
        <v>7</v>
      </c>
      <c r="G94" s="6"/>
    </row>
    <row r="95" spans="1:8" ht="73.5" customHeight="1" x14ac:dyDescent="0.25">
      <c r="A95" s="7" t="s">
        <v>661</v>
      </c>
      <c r="B95" s="304" t="s">
        <v>555</v>
      </c>
      <c r="C95" s="305"/>
      <c r="D95" s="308">
        <f t="shared" si="6"/>
        <v>0</v>
      </c>
      <c r="E95" s="6"/>
      <c r="F95" s="6" t="s">
        <v>7</v>
      </c>
      <c r="G95" s="6"/>
    </row>
    <row r="96" spans="1:8" ht="59.25" customHeight="1" x14ac:dyDescent="0.25">
      <c r="A96" s="7" t="s">
        <v>662</v>
      </c>
      <c r="B96" s="304" t="s">
        <v>556</v>
      </c>
      <c r="C96" s="305"/>
      <c r="D96" s="308">
        <f t="shared" si="6"/>
        <v>0</v>
      </c>
      <c r="E96" s="6"/>
      <c r="F96" s="6" t="s">
        <v>7</v>
      </c>
      <c r="G96" s="6"/>
    </row>
    <row r="97" spans="1:8" ht="93" customHeight="1" x14ac:dyDescent="0.25">
      <c r="A97" s="7" t="s">
        <v>663</v>
      </c>
      <c r="B97" s="304" t="s">
        <v>664</v>
      </c>
      <c r="C97" s="305"/>
      <c r="D97" s="6">
        <f t="shared" si="6"/>
        <v>0</v>
      </c>
      <c r="E97" s="6"/>
      <c r="F97" s="6" t="s">
        <v>7</v>
      </c>
      <c r="G97" s="6"/>
    </row>
    <row r="98" spans="1:8" ht="32.25" customHeight="1" x14ac:dyDescent="0.25">
      <c r="A98" s="7" t="s">
        <v>665</v>
      </c>
      <c r="B98" s="304" t="s">
        <v>546</v>
      </c>
      <c r="C98" s="305"/>
      <c r="D98" s="6">
        <f t="shared" si="6"/>
        <v>0</v>
      </c>
      <c r="E98" s="6">
        <v>0</v>
      </c>
      <c r="F98" s="6" t="s">
        <v>7</v>
      </c>
      <c r="G98" s="6"/>
    </row>
    <row r="99" spans="1:8" ht="42.75" customHeight="1" x14ac:dyDescent="0.25">
      <c r="A99" s="7" t="s">
        <v>666</v>
      </c>
      <c r="B99" s="304" t="s">
        <v>667</v>
      </c>
      <c r="C99" s="305"/>
      <c r="D99" s="6">
        <f t="shared" si="6"/>
        <v>0</v>
      </c>
      <c r="E99" s="6"/>
      <c r="F99" s="6" t="s">
        <v>7</v>
      </c>
      <c r="G99" s="6"/>
    </row>
    <row r="100" spans="1:8" ht="24" customHeight="1" x14ac:dyDescent="0.25">
      <c r="A100" s="7" t="s">
        <v>668</v>
      </c>
      <c r="B100" s="304" t="s">
        <v>561</v>
      </c>
      <c r="C100" s="305"/>
      <c r="D100" s="6">
        <f t="shared" si="6"/>
        <v>0</v>
      </c>
      <c r="E100" s="6"/>
      <c r="F100" s="6" t="s">
        <v>7</v>
      </c>
      <c r="G100" s="6"/>
    </row>
    <row r="101" spans="1:8" ht="42.75" customHeight="1" x14ac:dyDescent="0.25">
      <c r="A101" s="303" t="s">
        <v>28</v>
      </c>
      <c r="B101" s="304" t="s">
        <v>557</v>
      </c>
      <c r="C101" s="305"/>
      <c r="D101" s="6">
        <f t="shared" si="6"/>
        <v>0</v>
      </c>
      <c r="E101" s="6">
        <v>0</v>
      </c>
      <c r="F101" s="6" t="s">
        <v>7</v>
      </c>
      <c r="G101" s="6"/>
    </row>
    <row r="102" spans="1:8" ht="24.75" customHeight="1" x14ac:dyDescent="0.25">
      <c r="A102" s="303" t="s">
        <v>560</v>
      </c>
      <c r="B102" s="304" t="s">
        <v>669</v>
      </c>
      <c r="C102" s="305"/>
      <c r="D102" s="6">
        <f t="shared" si="6"/>
        <v>0</v>
      </c>
      <c r="E102" s="6"/>
      <c r="F102" s="6" t="s">
        <v>7</v>
      </c>
      <c r="G102" s="6"/>
    </row>
    <row r="103" spans="1:8" ht="30" customHeight="1" x14ac:dyDescent="0.25">
      <c r="A103" s="296" t="s">
        <v>29</v>
      </c>
      <c r="B103" s="336" t="s">
        <v>670</v>
      </c>
      <c r="C103" s="301">
        <v>7431</v>
      </c>
      <c r="D103" s="302">
        <f>SUM(D104:D105)</f>
        <v>50</v>
      </c>
      <c r="E103" s="302">
        <f>SUM(E104:E105)</f>
        <v>50</v>
      </c>
      <c r="F103" s="299" t="s">
        <v>7</v>
      </c>
      <c r="G103" s="302">
        <f>SUM(G104:G105)</f>
        <v>0</v>
      </c>
    </row>
    <row r="104" spans="1:8" ht="45.75" customHeight="1" x14ac:dyDescent="0.25">
      <c r="A104" s="303" t="s">
        <v>30</v>
      </c>
      <c r="B104" s="322" t="s">
        <v>671</v>
      </c>
      <c r="C104" s="327"/>
      <c r="D104" s="6">
        <f>SUM(E104:F104)</f>
        <v>50</v>
      </c>
      <c r="E104" s="6">
        <v>50</v>
      </c>
      <c r="F104" s="6" t="s">
        <v>7</v>
      </c>
      <c r="G104" s="6"/>
    </row>
    <row r="105" spans="1:8" ht="43.5" customHeight="1" x14ac:dyDescent="0.25">
      <c r="A105" s="303" t="s">
        <v>31</v>
      </c>
      <c r="B105" s="322" t="s">
        <v>672</v>
      </c>
      <c r="C105" s="327"/>
      <c r="D105" s="6">
        <f>SUM(E105:F105)</f>
        <v>0</v>
      </c>
      <c r="E105" s="6">
        <v>0</v>
      </c>
      <c r="F105" s="6" t="s">
        <v>7</v>
      </c>
      <c r="G105" s="324"/>
    </row>
    <row r="106" spans="1:8" s="295" customFormat="1" ht="38.25" x14ac:dyDescent="0.25">
      <c r="A106" s="332" t="s">
        <v>32</v>
      </c>
      <c r="B106" s="300" t="s">
        <v>673</v>
      </c>
      <c r="C106" s="301">
        <v>7441</v>
      </c>
      <c r="D106" s="302">
        <f>SUM(D107:D108)</f>
        <v>0</v>
      </c>
      <c r="E106" s="302">
        <f>SUM(E107:E108)</f>
        <v>0</v>
      </c>
      <c r="F106" s="299" t="s">
        <v>7</v>
      </c>
      <c r="G106" s="302">
        <f>SUM(G107:G108)</f>
        <v>0</v>
      </c>
      <c r="H106" s="284"/>
    </row>
    <row r="107" spans="1:8" ht="98.25" customHeight="1" x14ac:dyDescent="0.25">
      <c r="A107" s="337" t="s">
        <v>33</v>
      </c>
      <c r="B107" s="304" t="s">
        <v>674</v>
      </c>
      <c r="C107" s="327"/>
      <c r="D107" s="6">
        <f>SUM(E107:F107)</f>
        <v>0</v>
      </c>
      <c r="E107" s="308"/>
      <c r="F107" s="6" t="s">
        <v>7</v>
      </c>
      <c r="G107" s="308"/>
    </row>
    <row r="108" spans="1:8" s="295" customFormat="1" ht="99" customHeight="1" x14ac:dyDescent="0.25">
      <c r="A108" s="7" t="s">
        <v>34</v>
      </c>
      <c r="B108" s="304" t="s">
        <v>675</v>
      </c>
      <c r="C108" s="338"/>
      <c r="D108" s="6">
        <f>SUM(E108:F108)</f>
        <v>0</v>
      </c>
      <c r="E108" s="308"/>
      <c r="F108" s="6" t="s">
        <v>7</v>
      </c>
      <c r="G108" s="339"/>
      <c r="H108" s="284"/>
    </row>
    <row r="109" spans="1:8" s="295" customFormat="1" ht="48" customHeight="1" x14ac:dyDescent="0.25">
      <c r="A109" s="296" t="s">
        <v>35</v>
      </c>
      <c r="B109" s="300" t="s">
        <v>676</v>
      </c>
      <c r="C109" s="301">
        <v>7442</v>
      </c>
      <c r="D109" s="302">
        <f>SUM(D110:D111)</f>
        <v>0</v>
      </c>
      <c r="E109" s="299" t="s">
        <v>7</v>
      </c>
      <c r="F109" s="302">
        <f>SUM(F110:F111)</f>
        <v>0</v>
      </c>
      <c r="G109" s="299"/>
      <c r="H109" s="284"/>
    </row>
    <row r="110" spans="1:8" s="295" customFormat="1" ht="88.5" customHeight="1" x14ac:dyDescent="0.25">
      <c r="A110" s="303" t="s">
        <v>36</v>
      </c>
      <c r="B110" s="340" t="s">
        <v>677</v>
      </c>
      <c r="C110" s="327"/>
      <c r="D110" s="6">
        <f>SUM(E110:F110)</f>
        <v>0</v>
      </c>
      <c r="E110" s="6" t="s">
        <v>7</v>
      </c>
      <c r="F110" s="6">
        <v>0</v>
      </c>
      <c r="G110" s="6"/>
      <c r="H110" s="284"/>
    </row>
    <row r="111" spans="1:8" s="295" customFormat="1" ht="95.25" customHeight="1" x14ac:dyDescent="0.25">
      <c r="A111" s="303" t="s">
        <v>37</v>
      </c>
      <c r="B111" s="322" t="s">
        <v>678</v>
      </c>
      <c r="C111" s="327"/>
      <c r="D111" s="6">
        <f>SUM(E111:F111)</f>
        <v>0</v>
      </c>
      <c r="E111" s="6" t="s">
        <v>7</v>
      </c>
      <c r="F111" s="6">
        <v>0</v>
      </c>
      <c r="G111" s="6"/>
      <c r="H111" s="284"/>
    </row>
    <row r="112" spans="1:8" s="295" customFormat="1" ht="26.25" customHeight="1" x14ac:dyDescent="0.25">
      <c r="A112" s="341" t="s">
        <v>38</v>
      </c>
      <c r="B112" s="300" t="s">
        <v>679</v>
      </c>
      <c r="C112" s="301">
        <v>7452</v>
      </c>
      <c r="D112" s="302">
        <f t="shared" ref="D112:G112" si="7">SUM(D113:D115)</f>
        <v>766.2</v>
      </c>
      <c r="E112" s="302">
        <f t="shared" si="7"/>
        <v>766.2</v>
      </c>
      <c r="F112" s="302">
        <f t="shared" si="7"/>
        <v>0</v>
      </c>
      <c r="G112" s="302">
        <f t="shared" si="7"/>
        <v>0</v>
      </c>
      <c r="H112" s="284"/>
    </row>
    <row r="113" spans="1:8" ht="51.75" customHeight="1" x14ac:dyDescent="0.25">
      <c r="A113" s="303" t="s">
        <v>39</v>
      </c>
      <c r="B113" s="342" t="s">
        <v>680</v>
      </c>
      <c r="C113" s="327"/>
      <c r="D113" s="6">
        <f>SUM(E113:F113)</f>
        <v>0</v>
      </c>
      <c r="E113" s="6" t="s">
        <v>7</v>
      </c>
      <c r="F113" s="6">
        <v>0</v>
      </c>
      <c r="G113" s="6"/>
    </row>
    <row r="114" spans="1:8" s="295" customFormat="1" ht="32.25" customHeight="1" x14ac:dyDescent="0.25">
      <c r="A114" s="303" t="s">
        <v>40</v>
      </c>
      <c r="B114" s="342" t="s">
        <v>681</v>
      </c>
      <c r="C114" s="327"/>
      <c r="D114" s="6">
        <f>SUM(E114:F114)</f>
        <v>0</v>
      </c>
      <c r="E114" s="6" t="s">
        <v>7</v>
      </c>
      <c r="F114" s="6"/>
      <c r="G114" s="6"/>
      <c r="H114" s="284"/>
    </row>
    <row r="115" spans="1:8" s="295" customFormat="1" ht="25.5" x14ac:dyDescent="0.25">
      <c r="A115" s="303" t="s">
        <v>41</v>
      </c>
      <c r="B115" s="342" t="s">
        <v>682</v>
      </c>
      <c r="C115" s="327"/>
      <c r="D115" s="6">
        <f>SUM(E115:F115)</f>
        <v>766.2</v>
      </c>
      <c r="E115" s="343">
        <v>766.2</v>
      </c>
      <c r="F115" s="6">
        <v>0</v>
      </c>
      <c r="G115" s="6"/>
      <c r="H115" s="284"/>
    </row>
    <row r="116" spans="1:8" ht="62.25" customHeight="1" x14ac:dyDescent="0.25">
      <c r="B116" s="289"/>
      <c r="D116" s="289"/>
      <c r="G116" s="289"/>
    </row>
    <row r="117" spans="1:8" ht="50.25" customHeight="1" x14ac:dyDescent="0.25">
      <c r="A117" s="284"/>
      <c r="B117" s="284"/>
      <c r="C117" s="284"/>
      <c r="E117" s="284"/>
      <c r="F117" s="284"/>
    </row>
    <row r="118" spans="1:8" ht="47.25" customHeight="1" x14ac:dyDescent="0.25">
      <c r="A118" s="284"/>
      <c r="B118" s="284"/>
      <c r="C118" s="284"/>
      <c r="E118" s="284"/>
      <c r="F118" s="284"/>
    </row>
    <row r="119" spans="1:8" x14ac:dyDescent="0.25">
      <c r="B119" s="289"/>
      <c r="D119" s="289"/>
    </row>
    <row r="120" spans="1:8" x14ac:dyDescent="0.25">
      <c r="B120" s="289"/>
      <c r="D120" s="289"/>
    </row>
    <row r="121" spans="1:8" x14ac:dyDescent="0.25">
      <c r="B121" s="289"/>
      <c r="D121" s="289"/>
    </row>
    <row r="122" spans="1:8" x14ac:dyDescent="0.25">
      <c r="B122" s="289"/>
      <c r="D122" s="289"/>
    </row>
    <row r="123" spans="1:8" x14ac:dyDescent="0.25">
      <c r="B123" s="289"/>
      <c r="D123" s="289"/>
    </row>
    <row r="124" spans="1:8" x14ac:dyDescent="0.25">
      <c r="B124" s="289"/>
      <c r="D124" s="289"/>
    </row>
    <row r="125" spans="1:8" x14ac:dyDescent="0.25">
      <c r="B125" s="289"/>
      <c r="D125" s="289"/>
    </row>
    <row r="126" spans="1:8" x14ac:dyDescent="0.25">
      <c r="B126" s="289"/>
      <c r="D126" s="289"/>
    </row>
    <row r="127" spans="1:8" x14ac:dyDescent="0.25">
      <c r="B127" s="289"/>
      <c r="D127" s="289"/>
    </row>
    <row r="128" spans="1:8" x14ac:dyDescent="0.25">
      <c r="B128" s="289"/>
      <c r="D128" s="289"/>
    </row>
    <row r="129" spans="2:4" x14ac:dyDescent="0.25">
      <c r="B129" s="289"/>
      <c r="D129" s="289"/>
    </row>
    <row r="130" spans="2:4" x14ac:dyDescent="0.25">
      <c r="B130" s="289"/>
      <c r="D130" s="289"/>
    </row>
    <row r="131" spans="2:4" x14ac:dyDescent="0.25">
      <c r="B131" s="289"/>
      <c r="D131" s="289"/>
    </row>
    <row r="132" spans="2:4" x14ac:dyDescent="0.25">
      <c r="B132" s="289"/>
      <c r="D132" s="289"/>
    </row>
    <row r="133" spans="2:4" x14ac:dyDescent="0.25">
      <c r="B133" s="289"/>
      <c r="D133" s="289"/>
    </row>
    <row r="134" spans="2:4" x14ac:dyDescent="0.25">
      <c r="B134" s="289"/>
      <c r="D134" s="289"/>
    </row>
    <row r="135" spans="2:4" x14ac:dyDescent="0.25">
      <c r="B135" s="289"/>
      <c r="D135" s="289"/>
    </row>
    <row r="136" spans="2:4" x14ac:dyDescent="0.25">
      <c r="B136" s="289"/>
      <c r="D136" s="289"/>
    </row>
    <row r="137" spans="2:4" x14ac:dyDescent="0.25">
      <c r="B137" s="289"/>
      <c r="D137" s="289"/>
    </row>
    <row r="138" spans="2:4" x14ac:dyDescent="0.25">
      <c r="B138" s="289"/>
      <c r="D138" s="289"/>
    </row>
    <row r="139" spans="2:4" x14ac:dyDescent="0.25">
      <c r="B139" s="289"/>
      <c r="D139" s="289"/>
    </row>
    <row r="140" spans="2:4" x14ac:dyDescent="0.25">
      <c r="B140" s="289"/>
      <c r="D140" s="289"/>
    </row>
    <row r="141" spans="2:4" x14ac:dyDescent="0.25">
      <c r="B141" s="289"/>
      <c r="D141" s="289"/>
    </row>
    <row r="142" spans="2:4" x14ac:dyDescent="0.25">
      <c r="B142" s="289"/>
      <c r="D142" s="289"/>
    </row>
    <row r="143" spans="2:4" x14ac:dyDescent="0.25">
      <c r="B143" s="289"/>
      <c r="D143" s="289"/>
    </row>
    <row r="144" spans="2:4" x14ac:dyDescent="0.25">
      <c r="B144" s="289"/>
      <c r="D144" s="289"/>
    </row>
    <row r="145" spans="2:4" x14ac:dyDescent="0.25">
      <c r="B145" s="289"/>
      <c r="D145" s="289"/>
    </row>
    <row r="146" spans="2:4" x14ac:dyDescent="0.25">
      <c r="B146" s="289"/>
      <c r="D146" s="289"/>
    </row>
    <row r="147" spans="2:4" x14ac:dyDescent="0.25">
      <c r="B147" s="289"/>
      <c r="D147" s="289"/>
    </row>
    <row r="148" spans="2:4" x14ac:dyDescent="0.25">
      <c r="B148" s="289"/>
      <c r="D148" s="289"/>
    </row>
    <row r="149" spans="2:4" x14ac:dyDescent="0.25">
      <c r="B149" s="289"/>
      <c r="D149" s="289"/>
    </row>
    <row r="150" spans="2:4" x14ac:dyDescent="0.25">
      <c r="B150" s="289"/>
      <c r="D150" s="289"/>
    </row>
  </sheetData>
  <protectedRanges>
    <protectedRange sqref="E48 G48" name="Range7_1"/>
    <protectedRange sqref="E104:E105 E107:E108 F110:F111 G104:G105 F113:F114 H116 H105:H106 H108:H109 G114 H102:H103 G107:G108 E115:G115" name="Range4_1"/>
    <protectedRange sqref="E38:E39 E42:E45 F50 G56 E52 F54 G42:G45 E56 G38:G39 H29:H37 H39:H40 H43:H46 H57 G52" name="Range2_1"/>
    <protectedRange sqref="E12:E14 E16 H20:H26 G12:G14 H13:H15 G16" name="Range1_1"/>
    <protectedRange sqref="G71:G74 E58:E61 G69 F67 E69 E71:E74 E76:E78 H59:H61 G76:G78 H77:H79 H70 H72:H75 F63:F64 G58:G61" name="Range3_1"/>
    <protectedRange sqref="H27:H28" name="Range6"/>
    <protectedRange sqref="E20" name="Range1_1_1"/>
    <protectedRange sqref="E19 E21:E36" name="Range3_1_1"/>
    <protectedRange sqref="E81:E86 G81:G86 G88:G102 E88:E102" name="Range3_2"/>
    <protectedRange sqref="F1" name="Range8_1_1"/>
    <protectedRange sqref="B2 F2" name="Range8"/>
  </protectedRanges>
  <mergeCells count="9">
    <mergeCell ref="E1:F1"/>
    <mergeCell ref="A5:A7"/>
    <mergeCell ref="B5:B7"/>
    <mergeCell ref="C5:C7"/>
    <mergeCell ref="D5:F5"/>
    <mergeCell ref="D6:D7"/>
    <mergeCell ref="E6:F6"/>
    <mergeCell ref="B2:F2"/>
    <mergeCell ref="A3:F3"/>
  </mergeCells>
  <pageMargins left="0.25" right="0.25" top="0.75" bottom="0.75" header="0.3" footer="0.3"/>
  <pageSetup scale="5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7"/>
  <sheetViews>
    <sheetView workbookViewId="0">
      <selection activeCell="M6" sqref="M6"/>
    </sheetView>
  </sheetViews>
  <sheetFormatPr defaultRowHeight="15" x14ac:dyDescent="0.2"/>
  <cols>
    <col min="1" max="1" width="5.140625" style="61" customWidth="1"/>
    <col min="2" max="2" width="5" style="66" customWidth="1"/>
    <col min="3" max="3" width="5.28515625" style="67" customWidth="1"/>
    <col min="4" max="4" width="4.5703125" style="68" customWidth="1"/>
    <col min="5" max="5" width="40.85546875" style="62" customWidth="1"/>
    <col min="6" max="6" width="15" style="14" customWidth="1"/>
    <col min="7" max="7" width="17.7109375" style="14" customWidth="1"/>
    <col min="8" max="8" width="22.140625" style="14" customWidth="1"/>
    <col min="9" max="16384" width="9.140625" style="14"/>
  </cols>
  <sheetData>
    <row r="1" spans="1:9" ht="85.5" customHeight="1" x14ac:dyDescent="0.2">
      <c r="F1" s="371" t="s">
        <v>779</v>
      </c>
      <c r="G1" s="371"/>
      <c r="H1" s="371"/>
    </row>
    <row r="2" spans="1:9" ht="17.25" x14ac:dyDescent="0.3">
      <c r="A2" s="369" t="s">
        <v>699</v>
      </c>
      <c r="B2" s="369"/>
      <c r="C2" s="369"/>
      <c r="D2" s="369"/>
      <c r="E2" s="369"/>
      <c r="F2" s="369"/>
      <c r="G2" s="369"/>
      <c r="H2" s="369"/>
    </row>
    <row r="3" spans="1:9" ht="37.5" customHeight="1" x14ac:dyDescent="0.3">
      <c r="A3" s="370" t="s">
        <v>700</v>
      </c>
      <c r="B3" s="370"/>
      <c r="C3" s="370"/>
      <c r="D3" s="370"/>
      <c r="E3" s="370"/>
      <c r="F3" s="370"/>
      <c r="G3" s="370"/>
      <c r="H3" s="370"/>
    </row>
    <row r="4" spans="1:9" s="9" customFormat="1" ht="21.75" customHeight="1" thickBot="1" x14ac:dyDescent="0.35">
      <c r="A4" s="13"/>
      <c r="B4" s="74"/>
      <c r="C4" s="74"/>
      <c r="D4" s="74"/>
      <c r="E4" s="74"/>
      <c r="F4" s="74"/>
      <c r="G4" s="172" t="s">
        <v>238</v>
      </c>
      <c r="H4" s="71"/>
      <c r="I4" s="71"/>
    </row>
    <row r="5" spans="1:9" s="16" customFormat="1" ht="26.25" customHeight="1" x14ac:dyDescent="0.25">
      <c r="A5" s="372"/>
      <c r="B5" s="374"/>
      <c r="C5" s="376"/>
      <c r="D5" s="376"/>
      <c r="E5" s="378"/>
      <c r="F5" s="15" t="s">
        <v>47</v>
      </c>
      <c r="G5" s="69" t="s">
        <v>48</v>
      </c>
      <c r="H5" s="70"/>
    </row>
    <row r="6" spans="1:9" s="20" customFormat="1" ht="33.75" customHeight="1" thickBot="1" x14ac:dyDescent="0.25">
      <c r="A6" s="373"/>
      <c r="B6" s="375"/>
      <c r="C6" s="377"/>
      <c r="D6" s="377"/>
      <c r="E6" s="379"/>
      <c r="F6" s="17" t="s">
        <v>49</v>
      </c>
      <c r="G6" s="18" t="s">
        <v>50</v>
      </c>
      <c r="H6" s="19" t="s">
        <v>51</v>
      </c>
    </row>
    <row r="7" spans="1:9" s="28" customFormat="1" ht="15.75" thickBot="1" x14ac:dyDescent="0.25">
      <c r="A7" s="21">
        <v>1</v>
      </c>
      <c r="B7" s="22">
        <v>2</v>
      </c>
      <c r="C7" s="22">
        <v>3</v>
      </c>
      <c r="D7" s="23">
        <v>4</v>
      </c>
      <c r="E7" s="24">
        <v>5</v>
      </c>
      <c r="F7" s="25">
        <v>6</v>
      </c>
      <c r="G7" s="26">
        <v>7</v>
      </c>
      <c r="H7" s="27">
        <v>8</v>
      </c>
    </row>
    <row r="8" spans="1:9" s="30" customFormat="1" ht="72" thickBot="1" x14ac:dyDescent="0.3">
      <c r="A8" s="29">
        <v>2000</v>
      </c>
      <c r="B8" s="154" t="s">
        <v>52</v>
      </c>
      <c r="C8" s="155" t="s">
        <v>7</v>
      </c>
      <c r="D8" s="156" t="s">
        <v>7</v>
      </c>
      <c r="E8" s="153" t="s">
        <v>538</v>
      </c>
      <c r="F8" s="157">
        <f>SUM(F9,F44,F61,F87,F140,F160,F180,F209,F239,F270,F302)</f>
        <v>1318000</v>
      </c>
      <c r="G8" s="157">
        <f>SUM(G9,G44,G61,G87,G140,G160,G180,G209,G239,G270,G302)</f>
        <v>918000</v>
      </c>
      <c r="H8" s="157">
        <f>SUM(H9,H44,H61,H87,H140,H160,H180,H209,H239,H270,H302)</f>
        <v>400000</v>
      </c>
    </row>
    <row r="9" spans="1:9" s="36" customFormat="1" ht="64.5" customHeight="1" x14ac:dyDescent="0.25">
      <c r="A9" s="31">
        <v>2100</v>
      </c>
      <c r="B9" s="149" t="s">
        <v>53</v>
      </c>
      <c r="C9" s="150" t="s">
        <v>54</v>
      </c>
      <c r="D9" s="151" t="s">
        <v>54</v>
      </c>
      <c r="E9" s="143" t="s">
        <v>534</v>
      </c>
      <c r="F9" s="152">
        <f>SUM(F11,F16,F20,F25,F28,F31,F34,F37)</f>
        <v>382577.2</v>
      </c>
      <c r="G9" s="152">
        <f>SUM(G11,G16,G20,G25,G28,G31,G34,G37)</f>
        <v>377577.2</v>
      </c>
      <c r="H9" s="152">
        <f>SUM(H11,H16,H20,H25,H28,H31,H34,H37)</f>
        <v>5000</v>
      </c>
    </row>
    <row r="10" spans="1:9" ht="18" customHeight="1" x14ac:dyDescent="0.2">
      <c r="A10" s="31"/>
      <c r="B10" s="32"/>
      <c r="C10" s="33"/>
      <c r="D10" s="34"/>
      <c r="E10" s="37" t="s">
        <v>2</v>
      </c>
      <c r="F10" s="35"/>
      <c r="G10" s="38"/>
      <c r="H10" s="39"/>
    </row>
    <row r="11" spans="1:9" s="44" customFormat="1" ht="51.75" customHeight="1" x14ac:dyDescent="0.2">
      <c r="A11" s="40">
        <v>2110</v>
      </c>
      <c r="B11" s="32" t="s">
        <v>53</v>
      </c>
      <c r="C11" s="41" t="s">
        <v>55</v>
      </c>
      <c r="D11" s="42" t="s">
        <v>54</v>
      </c>
      <c r="E11" s="37" t="s">
        <v>56</v>
      </c>
      <c r="F11" s="43">
        <f>SUM(F13:F15)</f>
        <v>250000</v>
      </c>
      <c r="G11" s="43">
        <f>SUM(G13:G15)</f>
        <v>248000</v>
      </c>
      <c r="H11" s="43">
        <f>SUM(H13:H15)</f>
        <v>2000</v>
      </c>
    </row>
    <row r="12" spans="1:9" s="44" customFormat="1" ht="12" customHeight="1" x14ac:dyDescent="0.2">
      <c r="A12" s="40"/>
      <c r="B12" s="32"/>
      <c r="C12" s="41"/>
      <c r="D12" s="42"/>
      <c r="E12" s="37" t="s">
        <v>57</v>
      </c>
      <c r="F12" s="43"/>
      <c r="G12" s="45"/>
      <c r="H12" s="46"/>
    </row>
    <row r="13" spans="1:9" ht="27" customHeight="1" thickBot="1" x14ac:dyDescent="0.25">
      <c r="A13" s="40">
        <v>2111</v>
      </c>
      <c r="B13" s="32" t="s">
        <v>53</v>
      </c>
      <c r="C13" s="41" t="s">
        <v>55</v>
      </c>
      <c r="D13" s="42" t="s">
        <v>55</v>
      </c>
      <c r="E13" s="37" t="s">
        <v>58</v>
      </c>
      <c r="F13" s="47">
        <f>SUM(G13:H13)</f>
        <v>250000</v>
      </c>
      <c r="G13" s="48">
        <v>248000</v>
      </c>
      <c r="H13" s="49">
        <v>2000</v>
      </c>
    </row>
    <row r="14" spans="1:9" ht="23.25" customHeight="1" thickBot="1" x14ac:dyDescent="0.25">
      <c r="A14" s="40">
        <v>2112</v>
      </c>
      <c r="B14" s="32" t="s">
        <v>53</v>
      </c>
      <c r="C14" s="41" t="s">
        <v>55</v>
      </c>
      <c r="D14" s="42" t="s">
        <v>59</v>
      </c>
      <c r="E14" s="37" t="s">
        <v>60</v>
      </c>
      <c r="F14" s="47">
        <f>SUM(G14:H14)</f>
        <v>0</v>
      </c>
      <c r="G14" s="48"/>
      <c r="H14" s="49"/>
    </row>
    <row r="15" spans="1:9" ht="18.75" customHeight="1" thickBot="1" x14ac:dyDescent="0.25">
      <c r="A15" s="40">
        <v>2113</v>
      </c>
      <c r="B15" s="32" t="s">
        <v>53</v>
      </c>
      <c r="C15" s="41" t="s">
        <v>55</v>
      </c>
      <c r="D15" s="42" t="s">
        <v>61</v>
      </c>
      <c r="E15" s="37" t="s">
        <v>62</v>
      </c>
      <c r="F15" s="47">
        <f>SUM(G15:H15)</f>
        <v>0</v>
      </c>
      <c r="G15" s="48"/>
      <c r="H15" s="49"/>
    </row>
    <row r="16" spans="1:9" ht="18.75" customHeight="1" x14ac:dyDescent="0.2">
      <c r="A16" s="40">
        <v>2120</v>
      </c>
      <c r="B16" s="32" t="s">
        <v>53</v>
      </c>
      <c r="C16" s="41" t="s">
        <v>59</v>
      </c>
      <c r="D16" s="42" t="s">
        <v>54</v>
      </c>
      <c r="E16" s="37" t="s">
        <v>63</v>
      </c>
      <c r="F16" s="43">
        <f>SUM(F18:F19)</f>
        <v>0</v>
      </c>
      <c r="G16" s="43">
        <f>SUM(G18:G19)</f>
        <v>0</v>
      </c>
      <c r="H16" s="43">
        <f>SUM(H18:H19)</f>
        <v>0</v>
      </c>
    </row>
    <row r="17" spans="1:8" s="44" customFormat="1" ht="12" customHeight="1" x14ac:dyDescent="0.2">
      <c r="A17" s="40"/>
      <c r="B17" s="32"/>
      <c r="C17" s="41"/>
      <c r="D17" s="42"/>
      <c r="E17" s="37" t="s">
        <v>57</v>
      </c>
      <c r="F17" s="43"/>
      <c r="G17" s="45"/>
      <c r="H17" s="46"/>
    </row>
    <row r="18" spans="1:8" ht="16.5" customHeight="1" thickBot="1" x14ac:dyDescent="0.25">
      <c r="A18" s="40">
        <v>2121</v>
      </c>
      <c r="B18" s="32" t="s">
        <v>53</v>
      </c>
      <c r="C18" s="41" t="s">
        <v>59</v>
      </c>
      <c r="D18" s="42" t="s">
        <v>55</v>
      </c>
      <c r="E18" s="37" t="s">
        <v>64</v>
      </c>
      <c r="F18" s="47">
        <f>SUM(G18:H18)</f>
        <v>0</v>
      </c>
      <c r="G18" s="48"/>
      <c r="H18" s="49"/>
    </row>
    <row r="19" spans="1:8" ht="24.75" customHeight="1" thickBot="1" x14ac:dyDescent="0.25">
      <c r="A19" s="40">
        <v>2122</v>
      </c>
      <c r="B19" s="32" t="s">
        <v>53</v>
      </c>
      <c r="C19" s="41" t="s">
        <v>59</v>
      </c>
      <c r="D19" s="42" t="s">
        <v>59</v>
      </c>
      <c r="E19" s="37" t="s">
        <v>65</v>
      </c>
      <c r="F19" s="47">
        <f>SUM(G19:H19)</f>
        <v>0</v>
      </c>
      <c r="G19" s="48"/>
      <c r="H19" s="49"/>
    </row>
    <row r="20" spans="1:8" ht="18" customHeight="1" x14ac:dyDescent="0.2">
      <c r="A20" s="40">
        <v>2130</v>
      </c>
      <c r="B20" s="32" t="s">
        <v>53</v>
      </c>
      <c r="C20" s="41" t="s">
        <v>61</v>
      </c>
      <c r="D20" s="42" t="s">
        <v>54</v>
      </c>
      <c r="E20" s="37" t="s">
        <v>66</v>
      </c>
      <c r="F20" s="43">
        <f>SUM(F22:F24)</f>
        <v>75427.199999999997</v>
      </c>
      <c r="G20" s="43">
        <f>SUM(G22:G24)</f>
        <v>75427.199999999997</v>
      </c>
      <c r="H20" s="43">
        <f>SUM(H22:H24)</f>
        <v>0</v>
      </c>
    </row>
    <row r="21" spans="1:8" s="44" customFormat="1" ht="10.5" customHeight="1" x14ac:dyDescent="0.2">
      <c r="A21" s="40"/>
      <c r="B21" s="32"/>
      <c r="C21" s="41"/>
      <c r="D21" s="42"/>
      <c r="E21" s="37" t="s">
        <v>57</v>
      </c>
      <c r="F21" s="43"/>
      <c r="G21" s="45"/>
      <c r="H21" s="46"/>
    </row>
    <row r="22" spans="1:8" ht="31.5" customHeight="1" thickBot="1" x14ac:dyDescent="0.25">
      <c r="A22" s="40">
        <v>2131</v>
      </c>
      <c r="B22" s="32" t="s">
        <v>53</v>
      </c>
      <c r="C22" s="41" t="s">
        <v>61</v>
      </c>
      <c r="D22" s="42" t="s">
        <v>55</v>
      </c>
      <c r="E22" s="37" t="s">
        <v>67</v>
      </c>
      <c r="F22" s="47">
        <f>SUM(G22:H22)</f>
        <v>67500</v>
      </c>
      <c r="G22" s="48">
        <v>67500</v>
      </c>
      <c r="H22" s="49"/>
    </row>
    <row r="23" spans="1:8" ht="25.5" customHeight="1" thickBot="1" x14ac:dyDescent="0.25">
      <c r="A23" s="40">
        <v>2132</v>
      </c>
      <c r="B23" s="32" t="s">
        <v>53</v>
      </c>
      <c r="C23" s="41">
        <v>3</v>
      </c>
      <c r="D23" s="42">
        <v>2</v>
      </c>
      <c r="E23" s="37" t="s">
        <v>68</v>
      </c>
      <c r="F23" s="47">
        <f>SUM(G23:H23)</f>
        <v>0</v>
      </c>
      <c r="G23" s="48"/>
      <c r="H23" s="49"/>
    </row>
    <row r="24" spans="1:8" ht="20.25" customHeight="1" thickBot="1" x14ac:dyDescent="0.25">
      <c r="A24" s="40">
        <v>2133</v>
      </c>
      <c r="B24" s="32" t="s">
        <v>53</v>
      </c>
      <c r="C24" s="41">
        <v>3</v>
      </c>
      <c r="D24" s="42">
        <v>3</v>
      </c>
      <c r="E24" s="37" t="s">
        <v>69</v>
      </c>
      <c r="F24" s="47">
        <f>SUM(G24:H24)</f>
        <v>7927.2</v>
      </c>
      <c r="G24" s="48">
        <v>7927.2</v>
      </c>
      <c r="H24" s="49"/>
    </row>
    <row r="25" spans="1:8" ht="12.75" customHeight="1" x14ac:dyDescent="0.2">
      <c r="A25" s="40">
        <v>2140</v>
      </c>
      <c r="B25" s="32" t="s">
        <v>53</v>
      </c>
      <c r="C25" s="41">
        <v>4</v>
      </c>
      <c r="D25" s="42">
        <v>0</v>
      </c>
      <c r="E25" s="37" t="s">
        <v>70</v>
      </c>
      <c r="F25" s="43">
        <f>SUM(F27)</f>
        <v>0</v>
      </c>
      <c r="G25" s="43">
        <f>SUM(G27)</f>
        <v>0</v>
      </c>
      <c r="H25" s="43">
        <f>SUM(H27)</f>
        <v>0</v>
      </c>
    </row>
    <row r="26" spans="1:8" s="44" customFormat="1" ht="10.5" customHeight="1" x14ac:dyDescent="0.2">
      <c r="A26" s="40"/>
      <c r="B26" s="32"/>
      <c r="C26" s="41"/>
      <c r="D26" s="42"/>
      <c r="E26" s="37" t="s">
        <v>57</v>
      </c>
      <c r="F26" s="50"/>
      <c r="G26" s="50"/>
      <c r="H26" s="50"/>
    </row>
    <row r="27" spans="1:8" ht="17.25" customHeight="1" thickBot="1" x14ac:dyDescent="0.25">
      <c r="A27" s="40">
        <v>2141</v>
      </c>
      <c r="B27" s="32" t="s">
        <v>53</v>
      </c>
      <c r="C27" s="41">
        <v>4</v>
      </c>
      <c r="D27" s="42">
        <v>1</v>
      </c>
      <c r="E27" s="37" t="s">
        <v>71</v>
      </c>
      <c r="F27" s="47">
        <f>SUM(G27:H27)</f>
        <v>0</v>
      </c>
      <c r="G27" s="48"/>
      <c r="H27" s="49"/>
    </row>
    <row r="28" spans="1:8" ht="38.25" customHeight="1" x14ac:dyDescent="0.2">
      <c r="A28" s="40">
        <v>2150</v>
      </c>
      <c r="B28" s="32" t="s">
        <v>53</v>
      </c>
      <c r="C28" s="41">
        <v>5</v>
      </c>
      <c r="D28" s="42">
        <v>0</v>
      </c>
      <c r="E28" s="37" t="s">
        <v>72</v>
      </c>
      <c r="F28" s="43">
        <f>SUM(F30)</f>
        <v>0</v>
      </c>
      <c r="G28" s="43">
        <f>SUM(G30)</f>
        <v>0</v>
      </c>
      <c r="H28" s="43">
        <f>SUM(H30)</f>
        <v>0</v>
      </c>
    </row>
    <row r="29" spans="1:8" s="44" customFormat="1" ht="16.5" customHeight="1" x14ac:dyDescent="0.2">
      <c r="A29" s="40"/>
      <c r="B29" s="32"/>
      <c r="C29" s="41"/>
      <c r="D29" s="42"/>
      <c r="E29" s="37" t="s">
        <v>57</v>
      </c>
      <c r="F29" s="50"/>
      <c r="G29" s="50"/>
      <c r="H29" s="50"/>
    </row>
    <row r="30" spans="1:8" ht="35.25" customHeight="1" thickBot="1" x14ac:dyDescent="0.25">
      <c r="A30" s="40">
        <v>2151</v>
      </c>
      <c r="B30" s="32" t="s">
        <v>53</v>
      </c>
      <c r="C30" s="41">
        <v>5</v>
      </c>
      <c r="D30" s="42">
        <v>1</v>
      </c>
      <c r="E30" s="37" t="s">
        <v>73</v>
      </c>
      <c r="F30" s="47">
        <f>SUM(G30:H30)</f>
        <v>0</v>
      </c>
      <c r="G30" s="48"/>
      <c r="H30" s="49"/>
    </row>
    <row r="31" spans="1:8" ht="26.25" customHeight="1" x14ac:dyDescent="0.2">
      <c r="A31" s="40">
        <v>2160</v>
      </c>
      <c r="B31" s="32" t="s">
        <v>53</v>
      </c>
      <c r="C31" s="41">
        <v>6</v>
      </c>
      <c r="D31" s="42">
        <v>0</v>
      </c>
      <c r="E31" s="37" t="s">
        <v>74</v>
      </c>
      <c r="F31" s="43">
        <f>SUM(F33)</f>
        <v>57150</v>
      </c>
      <c r="G31" s="43">
        <f>SUM(G33)</f>
        <v>54150</v>
      </c>
      <c r="H31" s="43">
        <f>SUM(H33)</f>
        <v>3000</v>
      </c>
    </row>
    <row r="32" spans="1:8" s="44" customFormat="1" ht="10.5" customHeight="1" x14ac:dyDescent="0.2">
      <c r="A32" s="40"/>
      <c r="B32" s="32"/>
      <c r="C32" s="41"/>
      <c r="D32" s="42"/>
      <c r="E32" s="37" t="s">
        <v>57</v>
      </c>
      <c r="F32" s="50"/>
      <c r="G32" s="50"/>
      <c r="H32" s="50"/>
    </row>
    <row r="33" spans="1:8" ht="28.5" customHeight="1" thickBot="1" x14ac:dyDescent="0.25">
      <c r="A33" s="40">
        <v>2161</v>
      </c>
      <c r="B33" s="32" t="s">
        <v>53</v>
      </c>
      <c r="C33" s="41">
        <v>6</v>
      </c>
      <c r="D33" s="42">
        <v>1</v>
      </c>
      <c r="E33" s="37" t="s">
        <v>75</v>
      </c>
      <c r="F33" s="47">
        <f>SUM(G33:H33)</f>
        <v>57150</v>
      </c>
      <c r="G33" s="48">
        <v>54150</v>
      </c>
      <c r="H33" s="49">
        <v>3000</v>
      </c>
    </row>
    <row r="34" spans="1:8" x14ac:dyDescent="0.2">
      <c r="A34" s="40">
        <v>2170</v>
      </c>
      <c r="B34" s="32" t="s">
        <v>53</v>
      </c>
      <c r="C34" s="41">
        <v>7</v>
      </c>
      <c r="D34" s="42">
        <v>0</v>
      </c>
      <c r="E34" s="37" t="s">
        <v>76</v>
      </c>
      <c r="F34" s="43">
        <f>SUM(F36)</f>
        <v>0</v>
      </c>
      <c r="G34" s="43">
        <f>SUM(G36)</f>
        <v>0</v>
      </c>
      <c r="H34" s="43">
        <f>SUM(H36)</f>
        <v>0</v>
      </c>
    </row>
    <row r="35" spans="1:8" s="44" customFormat="1" ht="10.5" customHeight="1" x14ac:dyDescent="0.2">
      <c r="A35" s="40"/>
      <c r="B35" s="32"/>
      <c r="C35" s="41"/>
      <c r="D35" s="42"/>
      <c r="E35" s="37" t="s">
        <v>57</v>
      </c>
      <c r="F35" s="50"/>
      <c r="G35" s="50"/>
      <c r="H35" s="50"/>
    </row>
    <row r="36" spans="1:8" ht="15.75" thickBot="1" x14ac:dyDescent="0.25">
      <c r="A36" s="40">
        <v>2171</v>
      </c>
      <c r="B36" s="32" t="s">
        <v>53</v>
      </c>
      <c r="C36" s="41">
        <v>7</v>
      </c>
      <c r="D36" s="42">
        <v>1</v>
      </c>
      <c r="E36" s="37" t="s">
        <v>76</v>
      </c>
      <c r="F36" s="47">
        <f>SUM(G36:H36)</f>
        <v>0</v>
      </c>
      <c r="G36" s="48"/>
      <c r="H36" s="49"/>
    </row>
    <row r="37" spans="1:8" ht="29.25" customHeight="1" x14ac:dyDescent="0.2">
      <c r="A37" s="40">
        <v>2180</v>
      </c>
      <c r="B37" s="32" t="s">
        <v>53</v>
      </c>
      <c r="C37" s="41">
        <v>8</v>
      </c>
      <c r="D37" s="42">
        <v>0</v>
      </c>
      <c r="E37" s="37" t="s">
        <v>77</v>
      </c>
      <c r="F37" s="43">
        <f>SUM(F39)</f>
        <v>0</v>
      </c>
      <c r="G37" s="43">
        <f>SUM(G39)</f>
        <v>0</v>
      </c>
      <c r="H37" s="43">
        <f>SUM(H39)</f>
        <v>0</v>
      </c>
    </row>
    <row r="38" spans="1:8" s="44" customFormat="1" ht="18.75" customHeight="1" x14ac:dyDescent="0.2">
      <c r="A38" s="40"/>
      <c r="B38" s="32"/>
      <c r="C38" s="41"/>
      <c r="D38" s="42"/>
      <c r="E38" s="37" t="s">
        <v>57</v>
      </c>
      <c r="F38" s="43"/>
      <c r="G38" s="45"/>
      <c r="H38" s="46"/>
    </row>
    <row r="39" spans="1:8" ht="28.5" customHeight="1" x14ac:dyDescent="0.2">
      <c r="A39" s="40">
        <v>2181</v>
      </c>
      <c r="B39" s="32" t="s">
        <v>53</v>
      </c>
      <c r="C39" s="41">
        <v>8</v>
      </c>
      <c r="D39" s="42">
        <v>1</v>
      </c>
      <c r="E39" s="37" t="s">
        <v>77</v>
      </c>
      <c r="F39" s="43">
        <f>SUM(F41:F42)</f>
        <v>0</v>
      </c>
      <c r="G39" s="43">
        <f>SUM(G41:G42)</f>
        <v>0</v>
      </c>
      <c r="H39" s="43">
        <f>SUM(H41:H42)</f>
        <v>0</v>
      </c>
    </row>
    <row r="40" spans="1:8" x14ac:dyDescent="0.2">
      <c r="A40" s="40"/>
      <c r="B40" s="32"/>
      <c r="C40" s="41"/>
      <c r="D40" s="42"/>
      <c r="E40" s="51" t="s">
        <v>57</v>
      </c>
      <c r="F40" s="43"/>
      <c r="G40" s="45"/>
      <c r="H40" s="46"/>
    </row>
    <row r="41" spans="1:8" ht="15.75" thickBot="1" x14ac:dyDescent="0.25">
      <c r="A41" s="40">
        <v>2182</v>
      </c>
      <c r="B41" s="32" t="s">
        <v>53</v>
      </c>
      <c r="C41" s="41">
        <v>8</v>
      </c>
      <c r="D41" s="42">
        <v>1</v>
      </c>
      <c r="E41" s="51" t="s">
        <v>78</v>
      </c>
      <c r="F41" s="47">
        <f>SUM(G41:H41)</f>
        <v>0</v>
      </c>
      <c r="G41" s="48"/>
      <c r="H41" s="49"/>
    </row>
    <row r="42" spans="1:8" ht="24.75" thickBot="1" x14ac:dyDescent="0.25">
      <c r="A42" s="40">
        <v>2183</v>
      </c>
      <c r="B42" s="32" t="s">
        <v>53</v>
      </c>
      <c r="C42" s="41">
        <v>8</v>
      </c>
      <c r="D42" s="42">
        <v>1</v>
      </c>
      <c r="E42" s="51" t="s">
        <v>79</v>
      </c>
      <c r="F42" s="47">
        <f>SUM(G42:H42)</f>
        <v>0</v>
      </c>
      <c r="G42" s="48"/>
      <c r="H42" s="49"/>
    </row>
    <row r="43" spans="1:8" x14ac:dyDescent="0.2">
      <c r="A43" s="40">
        <v>2185</v>
      </c>
      <c r="B43" s="32" t="s">
        <v>53</v>
      </c>
      <c r="C43" s="41">
        <v>8</v>
      </c>
      <c r="D43" s="42">
        <v>1</v>
      </c>
      <c r="E43" s="51"/>
      <c r="F43" s="43"/>
      <c r="G43" s="45"/>
      <c r="H43" s="46"/>
    </row>
    <row r="44" spans="1:8" s="36" customFormat="1" ht="40.5" customHeight="1" x14ac:dyDescent="0.25">
      <c r="A44" s="40">
        <v>2200</v>
      </c>
      <c r="B44" s="149" t="s">
        <v>80</v>
      </c>
      <c r="C44" s="146">
        <v>0</v>
      </c>
      <c r="D44" s="147">
        <v>0</v>
      </c>
      <c r="E44" s="143" t="s">
        <v>533</v>
      </c>
      <c r="F44" s="148">
        <f>SUM(F46,F49,F52,F55,F58)</f>
        <v>0</v>
      </c>
      <c r="G44" s="148">
        <f>SUM(G46,G49,G52,G55,G58)</f>
        <v>0</v>
      </c>
      <c r="H44" s="148">
        <f>SUM(H46,H49,H52,H55,H58)</f>
        <v>0</v>
      </c>
    </row>
    <row r="45" spans="1:8" ht="11.25" customHeight="1" x14ac:dyDescent="0.2">
      <c r="A45" s="31"/>
      <c r="B45" s="32"/>
      <c r="C45" s="33"/>
      <c r="D45" s="34"/>
      <c r="E45" s="37" t="s">
        <v>2</v>
      </c>
      <c r="F45" s="35"/>
      <c r="G45" s="38"/>
      <c r="H45" s="39"/>
    </row>
    <row r="46" spans="1:8" ht="21" customHeight="1" x14ac:dyDescent="0.2">
      <c r="A46" s="40">
        <v>2210</v>
      </c>
      <c r="B46" s="32" t="s">
        <v>80</v>
      </c>
      <c r="C46" s="41">
        <v>1</v>
      </c>
      <c r="D46" s="42">
        <v>0</v>
      </c>
      <c r="E46" s="37" t="s">
        <v>81</v>
      </c>
      <c r="F46" s="43">
        <f>SUM(F48)</f>
        <v>0</v>
      </c>
      <c r="G46" s="43">
        <f>SUM(G48)</f>
        <v>0</v>
      </c>
      <c r="H46" s="43">
        <f>SUM(H48)</f>
        <v>0</v>
      </c>
    </row>
    <row r="47" spans="1:8" s="44" customFormat="1" ht="10.5" customHeight="1" x14ac:dyDescent="0.2">
      <c r="A47" s="40"/>
      <c r="B47" s="32"/>
      <c r="C47" s="41"/>
      <c r="D47" s="42"/>
      <c r="E47" s="37" t="s">
        <v>57</v>
      </c>
      <c r="F47" s="50"/>
      <c r="G47" s="50"/>
      <c r="H47" s="50"/>
    </row>
    <row r="48" spans="1:8" ht="19.5" customHeight="1" thickBot="1" x14ac:dyDescent="0.25">
      <c r="A48" s="40">
        <v>2211</v>
      </c>
      <c r="B48" s="32" t="s">
        <v>80</v>
      </c>
      <c r="C48" s="41">
        <v>1</v>
      </c>
      <c r="D48" s="42">
        <v>1</v>
      </c>
      <c r="E48" s="37" t="s">
        <v>82</v>
      </c>
      <c r="F48" s="47">
        <f>SUM(G48:H48)</f>
        <v>0</v>
      </c>
      <c r="G48" s="48"/>
      <c r="H48" s="49"/>
    </row>
    <row r="49" spans="1:8" ht="17.25" customHeight="1" x14ac:dyDescent="0.2">
      <c r="A49" s="40">
        <v>2220</v>
      </c>
      <c r="B49" s="32" t="s">
        <v>80</v>
      </c>
      <c r="C49" s="41">
        <v>2</v>
      </c>
      <c r="D49" s="42">
        <v>0</v>
      </c>
      <c r="E49" s="37" t="s">
        <v>83</v>
      </c>
      <c r="F49" s="43">
        <f>SUM(F51)</f>
        <v>0</v>
      </c>
      <c r="G49" s="43">
        <f>SUM(G51)</f>
        <v>0</v>
      </c>
      <c r="H49" s="43">
        <f>SUM(H51)</f>
        <v>0</v>
      </c>
    </row>
    <row r="50" spans="1:8" s="44" customFormat="1" ht="10.5" customHeight="1" x14ac:dyDescent="0.2">
      <c r="A50" s="40"/>
      <c r="B50" s="32"/>
      <c r="C50" s="41"/>
      <c r="D50" s="42"/>
      <c r="E50" s="37" t="s">
        <v>57</v>
      </c>
      <c r="F50" s="50"/>
      <c r="G50" s="50"/>
      <c r="H50" s="50"/>
    </row>
    <row r="51" spans="1:8" ht="15.75" customHeight="1" thickBot="1" x14ac:dyDescent="0.25">
      <c r="A51" s="40">
        <v>2221</v>
      </c>
      <c r="B51" s="32" t="s">
        <v>80</v>
      </c>
      <c r="C51" s="41">
        <v>2</v>
      </c>
      <c r="D51" s="42">
        <v>1</v>
      </c>
      <c r="E51" s="37" t="s">
        <v>84</v>
      </c>
      <c r="F51" s="47">
        <f>SUM(G51:H51)</f>
        <v>0</v>
      </c>
      <c r="G51" s="48"/>
      <c r="H51" s="49"/>
    </row>
    <row r="52" spans="1:8" ht="17.25" customHeight="1" x14ac:dyDescent="0.2">
      <c r="A52" s="40">
        <v>2230</v>
      </c>
      <c r="B52" s="32" t="s">
        <v>80</v>
      </c>
      <c r="C52" s="41">
        <v>3</v>
      </c>
      <c r="D52" s="42">
        <v>0</v>
      </c>
      <c r="E52" s="37" t="s">
        <v>85</v>
      </c>
      <c r="F52" s="43">
        <f>SUM(F54)</f>
        <v>0</v>
      </c>
      <c r="G52" s="43">
        <f>SUM(G54)</f>
        <v>0</v>
      </c>
      <c r="H52" s="43">
        <f>SUM(H54)</f>
        <v>0</v>
      </c>
    </row>
    <row r="53" spans="1:8" s="44" customFormat="1" ht="14.25" customHeight="1" x14ac:dyDescent="0.2">
      <c r="A53" s="40"/>
      <c r="B53" s="32"/>
      <c r="C53" s="41"/>
      <c r="D53" s="42"/>
      <c r="E53" s="37" t="s">
        <v>57</v>
      </c>
      <c r="F53" s="50"/>
      <c r="G53" s="50"/>
      <c r="H53" s="50"/>
    </row>
    <row r="54" spans="1:8" ht="19.5" customHeight="1" thickBot="1" x14ac:dyDescent="0.25">
      <c r="A54" s="40">
        <v>2231</v>
      </c>
      <c r="B54" s="32" t="s">
        <v>80</v>
      </c>
      <c r="C54" s="41">
        <v>3</v>
      </c>
      <c r="D54" s="42">
        <v>1</v>
      </c>
      <c r="E54" s="37" t="s">
        <v>86</v>
      </c>
      <c r="F54" s="47">
        <f>SUM(G54:H54)</f>
        <v>0</v>
      </c>
      <c r="G54" s="48"/>
      <c r="H54" s="49"/>
    </row>
    <row r="55" spans="1:8" ht="31.5" customHeight="1" x14ac:dyDescent="0.2">
      <c r="A55" s="40">
        <v>2240</v>
      </c>
      <c r="B55" s="32" t="s">
        <v>80</v>
      </c>
      <c r="C55" s="41">
        <v>4</v>
      </c>
      <c r="D55" s="42">
        <v>0</v>
      </c>
      <c r="E55" s="37" t="s">
        <v>87</v>
      </c>
      <c r="F55" s="43">
        <f>SUM(F57)</f>
        <v>0</v>
      </c>
      <c r="G55" s="43">
        <f>SUM(G57)</f>
        <v>0</v>
      </c>
      <c r="H55" s="43">
        <f>SUM(H57)</f>
        <v>0</v>
      </c>
    </row>
    <row r="56" spans="1:8" s="44" customFormat="1" ht="15.75" customHeight="1" x14ac:dyDescent="0.2">
      <c r="A56" s="40"/>
      <c r="B56" s="41"/>
      <c r="C56" s="41"/>
      <c r="D56" s="42"/>
      <c r="E56" s="37" t="s">
        <v>57</v>
      </c>
      <c r="F56" s="50"/>
      <c r="G56" s="50"/>
      <c r="H56" s="50"/>
    </row>
    <row r="57" spans="1:8" ht="30" customHeight="1" thickBot="1" x14ac:dyDescent="0.25">
      <c r="A57" s="40">
        <v>2241</v>
      </c>
      <c r="B57" s="32" t="s">
        <v>80</v>
      </c>
      <c r="C57" s="41">
        <v>4</v>
      </c>
      <c r="D57" s="42">
        <v>1</v>
      </c>
      <c r="E57" s="37" t="s">
        <v>87</v>
      </c>
      <c r="F57" s="47">
        <f>SUM(G57:H57)</f>
        <v>0</v>
      </c>
      <c r="G57" s="48"/>
      <c r="H57" s="49"/>
    </row>
    <row r="58" spans="1:8" ht="20.25" customHeight="1" x14ac:dyDescent="0.2">
      <c r="A58" s="40">
        <v>2250</v>
      </c>
      <c r="B58" s="32" t="s">
        <v>80</v>
      </c>
      <c r="C58" s="41">
        <v>5</v>
      </c>
      <c r="D58" s="42">
        <v>0</v>
      </c>
      <c r="E58" s="37" t="s">
        <v>88</v>
      </c>
      <c r="F58" s="43">
        <f>SUM(F60)</f>
        <v>0</v>
      </c>
      <c r="G58" s="43">
        <f>SUM(G60)</f>
        <v>0</v>
      </c>
      <c r="H58" s="43">
        <f>SUM(H60)</f>
        <v>0</v>
      </c>
    </row>
    <row r="59" spans="1:8" s="44" customFormat="1" ht="13.5" customHeight="1" x14ac:dyDescent="0.2">
      <c r="A59" s="40"/>
      <c r="B59" s="32"/>
      <c r="C59" s="41"/>
      <c r="D59" s="42"/>
      <c r="E59" s="37" t="s">
        <v>57</v>
      </c>
      <c r="F59" s="50"/>
      <c r="G59" s="50"/>
      <c r="H59" s="50"/>
    </row>
    <row r="60" spans="1:8" ht="18.75" customHeight="1" thickBot="1" x14ac:dyDescent="0.25">
      <c r="A60" s="40">
        <v>2251</v>
      </c>
      <c r="B60" s="41" t="s">
        <v>80</v>
      </c>
      <c r="C60" s="41">
        <v>5</v>
      </c>
      <c r="D60" s="42">
        <v>1</v>
      </c>
      <c r="E60" s="37" t="s">
        <v>88</v>
      </c>
      <c r="F60" s="47">
        <f>SUM(G60:H60)</f>
        <v>0</v>
      </c>
      <c r="G60" s="48"/>
      <c r="H60" s="49"/>
    </row>
    <row r="61" spans="1:8" s="36" customFormat="1" ht="51" customHeight="1" x14ac:dyDescent="0.25">
      <c r="A61" s="40">
        <v>2300</v>
      </c>
      <c r="B61" s="145" t="s">
        <v>89</v>
      </c>
      <c r="C61" s="146">
        <v>0</v>
      </c>
      <c r="D61" s="147">
        <v>0</v>
      </c>
      <c r="E61" s="144" t="s">
        <v>535</v>
      </c>
      <c r="F61" s="148">
        <f>SUM(F63,F68,F71,F75,F78,F81,F84)</f>
        <v>500</v>
      </c>
      <c r="G61" s="148">
        <f>SUM(G63,G68,G71,G75,G78,G81,G84)</f>
        <v>500</v>
      </c>
      <c r="H61" s="148">
        <f>SUM(H63,H68,H71,H75,H78,H81,H84)</f>
        <v>0</v>
      </c>
    </row>
    <row r="62" spans="1:8" ht="11.25" customHeight="1" x14ac:dyDescent="0.2">
      <c r="A62" s="31"/>
      <c r="B62" s="32"/>
      <c r="C62" s="33"/>
      <c r="D62" s="34"/>
      <c r="E62" s="37" t="s">
        <v>2</v>
      </c>
      <c r="F62" s="35"/>
      <c r="G62" s="38"/>
      <c r="H62" s="39"/>
    </row>
    <row r="63" spans="1:8" ht="19.5" customHeight="1" x14ac:dyDescent="0.2">
      <c r="A63" s="40">
        <v>2310</v>
      </c>
      <c r="B63" s="52" t="s">
        <v>89</v>
      </c>
      <c r="C63" s="41">
        <v>1</v>
      </c>
      <c r="D63" s="42">
        <v>0</v>
      </c>
      <c r="E63" s="37" t="s">
        <v>90</v>
      </c>
      <c r="F63" s="43">
        <f>SUM(F65:F67)</f>
        <v>0</v>
      </c>
      <c r="G63" s="43">
        <f>SUM(G65:G67)</f>
        <v>0</v>
      </c>
      <c r="H63" s="43">
        <f>SUM(H65:H67)</f>
        <v>0</v>
      </c>
    </row>
    <row r="64" spans="1:8" s="44" customFormat="1" ht="12.75" customHeight="1" x14ac:dyDescent="0.2">
      <c r="A64" s="40"/>
      <c r="B64" s="32"/>
      <c r="C64" s="41"/>
      <c r="D64" s="42"/>
      <c r="E64" s="37" t="s">
        <v>57</v>
      </c>
      <c r="F64" s="43"/>
      <c r="G64" s="45"/>
      <c r="H64" s="46"/>
    </row>
    <row r="65" spans="1:8" ht="21.75" customHeight="1" thickBot="1" x14ac:dyDescent="0.25">
      <c r="A65" s="40">
        <v>2311</v>
      </c>
      <c r="B65" s="52" t="s">
        <v>89</v>
      </c>
      <c r="C65" s="41">
        <v>1</v>
      </c>
      <c r="D65" s="42">
        <v>1</v>
      </c>
      <c r="E65" s="37" t="s">
        <v>91</v>
      </c>
      <c r="F65" s="47">
        <f>SUM(G65:H65)</f>
        <v>0</v>
      </c>
      <c r="G65" s="48"/>
      <c r="H65" s="49"/>
    </row>
    <row r="66" spans="1:8" ht="15.75" thickBot="1" x14ac:dyDescent="0.25">
      <c r="A66" s="40">
        <v>2312</v>
      </c>
      <c r="B66" s="52" t="s">
        <v>89</v>
      </c>
      <c r="C66" s="41">
        <v>1</v>
      </c>
      <c r="D66" s="42">
        <v>2</v>
      </c>
      <c r="E66" s="37" t="s">
        <v>92</v>
      </c>
      <c r="F66" s="47">
        <f>SUM(G66:H66)</f>
        <v>0</v>
      </c>
      <c r="G66" s="48"/>
      <c r="H66" s="49"/>
    </row>
    <row r="67" spans="1:8" ht="15.75" thickBot="1" x14ac:dyDescent="0.25">
      <c r="A67" s="40">
        <v>2313</v>
      </c>
      <c r="B67" s="52" t="s">
        <v>89</v>
      </c>
      <c r="C67" s="41">
        <v>1</v>
      </c>
      <c r="D67" s="42">
        <v>3</v>
      </c>
      <c r="E67" s="37" t="s">
        <v>93</v>
      </c>
      <c r="F67" s="47">
        <f>SUM(G67:H67)</f>
        <v>0</v>
      </c>
      <c r="G67" s="48"/>
      <c r="H67" s="49"/>
    </row>
    <row r="68" spans="1:8" ht="19.5" customHeight="1" x14ac:dyDescent="0.2">
      <c r="A68" s="40">
        <v>2320</v>
      </c>
      <c r="B68" s="52" t="s">
        <v>89</v>
      </c>
      <c r="C68" s="41">
        <v>2</v>
      </c>
      <c r="D68" s="42">
        <v>0</v>
      </c>
      <c r="E68" s="37" t="s">
        <v>94</v>
      </c>
      <c r="F68" s="43">
        <f>SUM(F70)</f>
        <v>500</v>
      </c>
      <c r="G68" s="43">
        <f>SUM(G70)</f>
        <v>500</v>
      </c>
      <c r="H68" s="43">
        <f>SUM(H70)</f>
        <v>0</v>
      </c>
    </row>
    <row r="69" spans="1:8" s="44" customFormat="1" ht="14.25" customHeight="1" x14ac:dyDescent="0.2">
      <c r="A69" s="40"/>
      <c r="B69" s="32"/>
      <c r="C69" s="41"/>
      <c r="D69" s="42"/>
      <c r="E69" s="37" t="s">
        <v>57</v>
      </c>
      <c r="F69" s="50"/>
      <c r="G69" s="50"/>
      <c r="H69" s="50"/>
    </row>
    <row r="70" spans="1:8" ht="15.75" customHeight="1" thickBot="1" x14ac:dyDescent="0.25">
      <c r="A70" s="40">
        <v>2321</v>
      </c>
      <c r="B70" s="52" t="s">
        <v>89</v>
      </c>
      <c r="C70" s="41">
        <v>2</v>
      </c>
      <c r="D70" s="42">
        <v>1</v>
      </c>
      <c r="E70" s="37" t="s">
        <v>95</v>
      </c>
      <c r="F70" s="47">
        <f>SUM(G70:H70)</f>
        <v>500</v>
      </c>
      <c r="G70" s="48">
        <v>500</v>
      </c>
      <c r="H70" s="49"/>
    </row>
    <row r="71" spans="1:8" ht="26.25" customHeight="1" x14ac:dyDescent="0.2">
      <c r="A71" s="40">
        <v>2330</v>
      </c>
      <c r="B71" s="52" t="s">
        <v>89</v>
      </c>
      <c r="C71" s="41">
        <v>3</v>
      </c>
      <c r="D71" s="42">
        <v>0</v>
      </c>
      <c r="E71" s="37" t="s">
        <v>96</v>
      </c>
      <c r="F71" s="43">
        <f>SUM(F73:F74)</f>
        <v>0</v>
      </c>
      <c r="G71" s="43">
        <f>SUM(G73:G74)</f>
        <v>0</v>
      </c>
      <c r="H71" s="43">
        <f>SUM(H73:H74)</f>
        <v>0</v>
      </c>
    </row>
    <row r="72" spans="1:8" s="44" customFormat="1" ht="16.5" customHeight="1" x14ac:dyDescent="0.2">
      <c r="A72" s="40"/>
      <c r="B72" s="32"/>
      <c r="C72" s="41"/>
      <c r="D72" s="42"/>
      <c r="E72" s="37" t="s">
        <v>57</v>
      </c>
      <c r="F72" s="43"/>
      <c r="G72" s="45"/>
      <c r="H72" s="46"/>
    </row>
    <row r="73" spans="1:8" ht="20.25" customHeight="1" thickBot="1" x14ac:dyDescent="0.25">
      <c r="A73" s="40">
        <v>2331</v>
      </c>
      <c r="B73" s="52" t="s">
        <v>89</v>
      </c>
      <c r="C73" s="41">
        <v>3</v>
      </c>
      <c r="D73" s="42">
        <v>1</v>
      </c>
      <c r="E73" s="37" t="s">
        <v>97</v>
      </c>
      <c r="F73" s="47">
        <f>SUM(G73:H73)</f>
        <v>0</v>
      </c>
      <c r="G73" s="48"/>
      <c r="H73" s="49"/>
    </row>
    <row r="74" spans="1:8" ht="15.75" thickBot="1" x14ac:dyDescent="0.25">
      <c r="A74" s="40">
        <v>2332</v>
      </c>
      <c r="B74" s="52" t="s">
        <v>89</v>
      </c>
      <c r="C74" s="41">
        <v>3</v>
      </c>
      <c r="D74" s="42">
        <v>2</v>
      </c>
      <c r="E74" s="37" t="s">
        <v>98</v>
      </c>
      <c r="F74" s="47">
        <f>SUM(G74:H74)</f>
        <v>0</v>
      </c>
      <c r="G74" s="48"/>
      <c r="H74" s="49"/>
    </row>
    <row r="75" spans="1:8" x14ac:dyDescent="0.2">
      <c r="A75" s="40">
        <v>2340</v>
      </c>
      <c r="B75" s="52" t="s">
        <v>89</v>
      </c>
      <c r="C75" s="41">
        <v>4</v>
      </c>
      <c r="D75" s="42">
        <v>0</v>
      </c>
      <c r="E75" s="37" t="s">
        <v>99</v>
      </c>
      <c r="F75" s="43">
        <f>SUM(F77)</f>
        <v>0</v>
      </c>
      <c r="G75" s="43">
        <f>SUM(G77)</f>
        <v>0</v>
      </c>
      <c r="H75" s="43">
        <f>SUM(H77)</f>
        <v>0</v>
      </c>
    </row>
    <row r="76" spans="1:8" s="44" customFormat="1" ht="14.25" customHeight="1" x14ac:dyDescent="0.2">
      <c r="A76" s="40"/>
      <c r="B76" s="32"/>
      <c r="C76" s="41"/>
      <c r="D76" s="42"/>
      <c r="E76" s="37" t="s">
        <v>57</v>
      </c>
      <c r="F76" s="50"/>
      <c r="G76" s="50"/>
      <c r="H76" s="50"/>
    </row>
    <row r="77" spans="1:8" ht="15.75" thickBot="1" x14ac:dyDescent="0.25">
      <c r="A77" s="40">
        <v>2341</v>
      </c>
      <c r="B77" s="52" t="s">
        <v>89</v>
      </c>
      <c r="C77" s="41">
        <v>4</v>
      </c>
      <c r="D77" s="42">
        <v>1</v>
      </c>
      <c r="E77" s="37" t="s">
        <v>99</v>
      </c>
      <c r="F77" s="47">
        <f>SUM(G77:H77)</f>
        <v>0</v>
      </c>
      <c r="G77" s="48"/>
      <c r="H77" s="49"/>
    </row>
    <row r="78" spans="1:8" ht="14.25" customHeight="1" x14ac:dyDescent="0.2">
      <c r="A78" s="40">
        <v>2350</v>
      </c>
      <c r="B78" s="52" t="s">
        <v>89</v>
      </c>
      <c r="C78" s="41">
        <v>5</v>
      </c>
      <c r="D78" s="42">
        <v>0</v>
      </c>
      <c r="E78" s="37" t="s">
        <v>100</v>
      </c>
      <c r="F78" s="43">
        <f>SUM(F80)</f>
        <v>0</v>
      </c>
      <c r="G78" s="43">
        <f>SUM(G80)</f>
        <v>0</v>
      </c>
      <c r="H78" s="43">
        <f>SUM(H80)</f>
        <v>0</v>
      </c>
    </row>
    <row r="79" spans="1:8" s="44" customFormat="1" ht="14.25" customHeight="1" x14ac:dyDescent="0.2">
      <c r="A79" s="40"/>
      <c r="B79" s="32"/>
      <c r="C79" s="41"/>
      <c r="D79" s="42"/>
      <c r="E79" s="37" t="s">
        <v>57</v>
      </c>
      <c r="F79" s="50"/>
      <c r="G79" s="50"/>
      <c r="H79" s="50"/>
    </row>
    <row r="80" spans="1:8" ht="18" customHeight="1" thickBot="1" x14ac:dyDescent="0.25">
      <c r="A80" s="40">
        <v>2351</v>
      </c>
      <c r="B80" s="52" t="s">
        <v>89</v>
      </c>
      <c r="C80" s="41">
        <v>5</v>
      </c>
      <c r="D80" s="42">
        <v>1</v>
      </c>
      <c r="E80" s="37" t="s">
        <v>101</v>
      </c>
      <c r="F80" s="47">
        <f>SUM(G80:H80)</f>
        <v>0</v>
      </c>
      <c r="G80" s="48"/>
      <c r="H80" s="49"/>
    </row>
    <row r="81" spans="1:8" ht="30" customHeight="1" x14ac:dyDescent="0.2">
      <c r="A81" s="40">
        <v>2360</v>
      </c>
      <c r="B81" s="52" t="s">
        <v>89</v>
      </c>
      <c r="C81" s="41">
        <v>6</v>
      </c>
      <c r="D81" s="42">
        <v>0</v>
      </c>
      <c r="E81" s="37" t="s">
        <v>102</v>
      </c>
      <c r="F81" s="43">
        <f>SUM(F83)</f>
        <v>0</v>
      </c>
      <c r="G81" s="43">
        <f>SUM(G83)</f>
        <v>0</v>
      </c>
      <c r="H81" s="43">
        <f>SUM(H83)</f>
        <v>0</v>
      </c>
    </row>
    <row r="82" spans="1:8" s="44" customFormat="1" ht="13.5" customHeight="1" x14ac:dyDescent="0.2">
      <c r="A82" s="40"/>
      <c r="B82" s="32"/>
      <c r="C82" s="41"/>
      <c r="D82" s="42"/>
      <c r="E82" s="37" t="s">
        <v>57</v>
      </c>
      <c r="F82" s="50"/>
      <c r="G82" s="50"/>
      <c r="H82" s="50"/>
    </row>
    <row r="83" spans="1:8" ht="28.5" customHeight="1" thickBot="1" x14ac:dyDescent="0.25">
      <c r="A83" s="40">
        <v>2361</v>
      </c>
      <c r="B83" s="52" t="s">
        <v>89</v>
      </c>
      <c r="C83" s="41">
        <v>6</v>
      </c>
      <c r="D83" s="42">
        <v>1</v>
      </c>
      <c r="E83" s="37" t="s">
        <v>102</v>
      </c>
      <c r="F83" s="47">
        <f>SUM(G83:H83)</f>
        <v>0</v>
      </c>
      <c r="G83" s="48"/>
      <c r="H83" s="49"/>
    </row>
    <row r="84" spans="1:8" ht="27.75" customHeight="1" x14ac:dyDescent="0.2">
      <c r="A84" s="40">
        <v>2370</v>
      </c>
      <c r="B84" s="52" t="s">
        <v>89</v>
      </c>
      <c r="C84" s="41">
        <v>7</v>
      </c>
      <c r="D84" s="42">
        <v>0</v>
      </c>
      <c r="E84" s="37" t="s">
        <v>103</v>
      </c>
      <c r="F84" s="43">
        <f>SUM(F86)</f>
        <v>0</v>
      </c>
      <c r="G84" s="43">
        <f>SUM(G86)</f>
        <v>0</v>
      </c>
      <c r="H84" s="43">
        <f>SUM(H86)</f>
        <v>0</v>
      </c>
    </row>
    <row r="85" spans="1:8" s="44" customFormat="1" ht="12.75" customHeight="1" x14ac:dyDescent="0.2">
      <c r="A85" s="40"/>
      <c r="B85" s="32"/>
      <c r="C85" s="41"/>
      <c r="D85" s="42"/>
      <c r="E85" s="37" t="s">
        <v>57</v>
      </c>
      <c r="F85" s="50"/>
      <c r="G85" s="50"/>
      <c r="H85" s="50"/>
    </row>
    <row r="86" spans="1:8" ht="27" customHeight="1" thickBot="1" x14ac:dyDescent="0.25">
      <c r="A86" s="40">
        <v>2371</v>
      </c>
      <c r="B86" s="52" t="s">
        <v>89</v>
      </c>
      <c r="C86" s="41">
        <v>7</v>
      </c>
      <c r="D86" s="42">
        <v>1</v>
      </c>
      <c r="E86" s="37" t="s">
        <v>104</v>
      </c>
      <c r="F86" s="47">
        <f>SUM(G86:H86)</f>
        <v>0</v>
      </c>
      <c r="G86" s="48"/>
      <c r="H86" s="49"/>
    </row>
    <row r="87" spans="1:8" s="36" customFormat="1" ht="45" customHeight="1" x14ac:dyDescent="0.25">
      <c r="A87" s="40">
        <v>2400</v>
      </c>
      <c r="B87" s="145" t="s">
        <v>105</v>
      </c>
      <c r="C87" s="146">
        <v>0</v>
      </c>
      <c r="D87" s="147">
        <v>0</v>
      </c>
      <c r="E87" s="144" t="s">
        <v>536</v>
      </c>
      <c r="F87" s="148">
        <f>SUM(F89,F93,F99,F107,F112,F119,F122,F128,F137)</f>
        <v>308500</v>
      </c>
      <c r="G87" s="148">
        <f>SUM(G89,G93,G99,G107,G112,G119,G122,G128,G137)</f>
        <v>16000</v>
      </c>
      <c r="H87" s="148">
        <f>SUM(H89,H93,H99,H107,H112,H119,H122,H128,H137)</f>
        <v>292500</v>
      </c>
    </row>
    <row r="88" spans="1:8" ht="11.25" customHeight="1" x14ac:dyDescent="0.2">
      <c r="A88" s="31"/>
      <c r="B88" s="32"/>
      <c r="C88" s="33"/>
      <c r="D88" s="34"/>
      <c r="E88" s="37" t="s">
        <v>2</v>
      </c>
      <c r="F88" s="35"/>
      <c r="G88" s="38"/>
      <c r="H88" s="39"/>
    </row>
    <row r="89" spans="1:8" ht="26.25" customHeight="1" x14ac:dyDescent="0.2">
      <c r="A89" s="40">
        <v>2410</v>
      </c>
      <c r="B89" s="52" t="s">
        <v>105</v>
      </c>
      <c r="C89" s="41">
        <v>1</v>
      </c>
      <c r="D89" s="42">
        <v>0</v>
      </c>
      <c r="E89" s="37" t="s">
        <v>106</v>
      </c>
      <c r="F89" s="43">
        <f>SUM(F91:F92)</f>
        <v>0</v>
      </c>
      <c r="G89" s="43">
        <f>SUM(G91:G92)</f>
        <v>0</v>
      </c>
      <c r="H89" s="43">
        <f>SUM(H91:H92)</f>
        <v>0</v>
      </c>
    </row>
    <row r="90" spans="1:8" s="44" customFormat="1" ht="13.5" customHeight="1" x14ac:dyDescent="0.2">
      <c r="A90" s="40"/>
      <c r="B90" s="32"/>
      <c r="C90" s="41"/>
      <c r="D90" s="42"/>
      <c r="E90" s="37" t="s">
        <v>57</v>
      </c>
      <c r="F90" s="43"/>
      <c r="G90" s="45"/>
      <c r="H90" s="46"/>
    </row>
    <row r="91" spans="1:8" ht="29.25" customHeight="1" thickBot="1" x14ac:dyDescent="0.25">
      <c r="A91" s="40">
        <v>2411</v>
      </c>
      <c r="B91" s="52" t="s">
        <v>105</v>
      </c>
      <c r="C91" s="41">
        <v>1</v>
      </c>
      <c r="D91" s="42">
        <v>1</v>
      </c>
      <c r="E91" s="37" t="s">
        <v>107</v>
      </c>
      <c r="F91" s="47">
        <f>SUM(G91:H91)</f>
        <v>0</v>
      </c>
      <c r="G91" s="48"/>
      <c r="H91" s="49"/>
    </row>
    <row r="92" spans="1:8" ht="27" customHeight="1" thickBot="1" x14ac:dyDescent="0.25">
      <c r="A92" s="40">
        <v>2412</v>
      </c>
      <c r="B92" s="52" t="s">
        <v>105</v>
      </c>
      <c r="C92" s="41">
        <v>1</v>
      </c>
      <c r="D92" s="42">
        <v>2</v>
      </c>
      <c r="E92" s="37" t="s">
        <v>108</v>
      </c>
      <c r="F92" s="47">
        <f>SUM(G92:H92)</f>
        <v>0</v>
      </c>
      <c r="G92" s="48"/>
      <c r="H92" s="49"/>
    </row>
    <row r="93" spans="1:8" ht="24.75" customHeight="1" x14ac:dyDescent="0.2">
      <c r="A93" s="40">
        <v>2420</v>
      </c>
      <c r="B93" s="52" t="s">
        <v>105</v>
      </c>
      <c r="C93" s="41">
        <v>2</v>
      </c>
      <c r="D93" s="42">
        <v>0</v>
      </c>
      <c r="E93" s="37" t="s">
        <v>109</v>
      </c>
      <c r="F93" s="43">
        <f>SUM(F95:F98)</f>
        <v>7500</v>
      </c>
      <c r="G93" s="43">
        <f>SUM(G95:G98)</f>
        <v>4000</v>
      </c>
      <c r="H93" s="43">
        <f>SUM(H95:H98)</f>
        <v>3500</v>
      </c>
    </row>
    <row r="94" spans="1:8" s="44" customFormat="1" ht="13.5" customHeight="1" x14ac:dyDescent="0.2">
      <c r="A94" s="40"/>
      <c r="B94" s="32"/>
      <c r="C94" s="41"/>
      <c r="D94" s="42"/>
      <c r="E94" s="37" t="s">
        <v>57</v>
      </c>
      <c r="F94" s="43"/>
      <c r="G94" s="45"/>
      <c r="H94" s="46"/>
    </row>
    <row r="95" spans="1:8" ht="16.5" customHeight="1" thickBot="1" x14ac:dyDescent="0.25">
      <c r="A95" s="40">
        <v>2421</v>
      </c>
      <c r="B95" s="52" t="s">
        <v>105</v>
      </c>
      <c r="C95" s="41">
        <v>2</v>
      </c>
      <c r="D95" s="42">
        <v>1</v>
      </c>
      <c r="E95" s="37" t="s">
        <v>110</v>
      </c>
      <c r="F95" s="47">
        <f>SUM(G95:H95)</f>
        <v>7500</v>
      </c>
      <c r="G95" s="48">
        <v>4000</v>
      </c>
      <c r="H95" s="49">
        <v>3500</v>
      </c>
    </row>
    <row r="96" spans="1:8" ht="17.25" customHeight="1" thickBot="1" x14ac:dyDescent="0.25">
      <c r="A96" s="40">
        <v>2422</v>
      </c>
      <c r="B96" s="52" t="s">
        <v>105</v>
      </c>
      <c r="C96" s="41">
        <v>2</v>
      </c>
      <c r="D96" s="42">
        <v>2</v>
      </c>
      <c r="E96" s="37" t="s">
        <v>111</v>
      </c>
      <c r="F96" s="47">
        <f>SUM(G96:H96)</f>
        <v>0</v>
      </c>
      <c r="G96" s="48"/>
      <c r="H96" s="49"/>
    </row>
    <row r="97" spans="1:8" ht="21" customHeight="1" thickBot="1" x14ac:dyDescent="0.25">
      <c r="A97" s="40">
        <v>2423</v>
      </c>
      <c r="B97" s="52" t="s">
        <v>105</v>
      </c>
      <c r="C97" s="41">
        <v>2</v>
      </c>
      <c r="D97" s="42">
        <v>3</v>
      </c>
      <c r="E97" s="37" t="s">
        <v>112</v>
      </c>
      <c r="F97" s="47">
        <f>SUM(G97:H97)</f>
        <v>0</v>
      </c>
      <c r="G97" s="48"/>
      <c r="H97" s="49"/>
    </row>
    <row r="98" spans="1:8" ht="15.75" thickBot="1" x14ac:dyDescent="0.25">
      <c r="A98" s="40">
        <v>2424</v>
      </c>
      <c r="B98" s="52" t="s">
        <v>105</v>
      </c>
      <c r="C98" s="41">
        <v>2</v>
      </c>
      <c r="D98" s="42">
        <v>4</v>
      </c>
      <c r="E98" s="37" t="s">
        <v>113</v>
      </c>
      <c r="F98" s="47">
        <f>SUM(G98:H98)</f>
        <v>0</v>
      </c>
      <c r="G98" s="48"/>
      <c r="H98" s="49">
        <v>0</v>
      </c>
    </row>
    <row r="99" spans="1:8" ht="14.25" customHeight="1" x14ac:dyDescent="0.2">
      <c r="A99" s="40">
        <v>2430</v>
      </c>
      <c r="B99" s="52" t="s">
        <v>105</v>
      </c>
      <c r="C99" s="41">
        <v>3</v>
      </c>
      <c r="D99" s="42">
        <v>0</v>
      </c>
      <c r="E99" s="37" t="s">
        <v>114</v>
      </c>
      <c r="F99" s="43">
        <f>SUM(F101:F106)</f>
        <v>65000</v>
      </c>
      <c r="G99" s="43">
        <f>SUM(G101:G106)</f>
        <v>5000</v>
      </c>
      <c r="H99" s="43">
        <f>SUM(H101:H106)</f>
        <v>60000</v>
      </c>
    </row>
    <row r="100" spans="1:8" s="44" customFormat="1" ht="13.5" customHeight="1" x14ac:dyDescent="0.2">
      <c r="A100" s="40"/>
      <c r="B100" s="32"/>
      <c r="C100" s="41"/>
      <c r="D100" s="42"/>
      <c r="E100" s="37" t="s">
        <v>57</v>
      </c>
      <c r="F100" s="43"/>
      <c r="G100" s="45"/>
      <c r="H100" s="46"/>
    </row>
    <row r="101" spans="1:8" ht="15.75" customHeight="1" thickBot="1" x14ac:dyDescent="0.25">
      <c r="A101" s="40">
        <v>2431</v>
      </c>
      <c r="B101" s="52" t="s">
        <v>105</v>
      </c>
      <c r="C101" s="41">
        <v>3</v>
      </c>
      <c r="D101" s="42">
        <v>1</v>
      </c>
      <c r="E101" s="37" t="s">
        <v>115</v>
      </c>
      <c r="F101" s="47">
        <f t="shared" ref="F101:F106" si="0">SUM(G101:H101)</f>
        <v>0</v>
      </c>
      <c r="G101" s="45"/>
      <c r="H101" s="46"/>
    </row>
    <row r="102" spans="1:8" ht="15" customHeight="1" thickBot="1" x14ac:dyDescent="0.25">
      <c r="A102" s="40">
        <v>2432</v>
      </c>
      <c r="B102" s="52" t="s">
        <v>105</v>
      </c>
      <c r="C102" s="41">
        <v>3</v>
      </c>
      <c r="D102" s="42">
        <v>2</v>
      </c>
      <c r="E102" s="37" t="s">
        <v>116</v>
      </c>
      <c r="F102" s="47">
        <f t="shared" si="0"/>
        <v>65000</v>
      </c>
      <c r="G102" s="45">
        <v>5000</v>
      </c>
      <c r="H102" s="46">
        <v>60000</v>
      </c>
    </row>
    <row r="103" spans="1:8" ht="15" customHeight="1" thickBot="1" x14ac:dyDescent="0.25">
      <c r="A103" s="40">
        <v>2433</v>
      </c>
      <c r="B103" s="52" t="s">
        <v>105</v>
      </c>
      <c r="C103" s="41">
        <v>3</v>
      </c>
      <c r="D103" s="42">
        <v>3</v>
      </c>
      <c r="E103" s="37" t="s">
        <v>117</v>
      </c>
      <c r="F103" s="47">
        <f t="shared" si="0"/>
        <v>0</v>
      </c>
      <c r="G103" s="45"/>
      <c r="H103" s="46"/>
    </row>
    <row r="104" spans="1:8" ht="21" customHeight="1" thickBot="1" x14ac:dyDescent="0.25">
      <c r="A104" s="40">
        <v>2434</v>
      </c>
      <c r="B104" s="52" t="s">
        <v>105</v>
      </c>
      <c r="C104" s="41">
        <v>3</v>
      </c>
      <c r="D104" s="42">
        <v>4</v>
      </c>
      <c r="E104" s="37" t="s">
        <v>118</v>
      </c>
      <c r="F104" s="47">
        <f t="shared" si="0"/>
        <v>0</v>
      </c>
      <c r="G104" s="45"/>
      <c r="H104" s="46"/>
    </row>
    <row r="105" spans="1:8" ht="15" customHeight="1" thickBot="1" x14ac:dyDescent="0.25">
      <c r="A105" s="40">
        <v>2435</v>
      </c>
      <c r="B105" s="52" t="s">
        <v>105</v>
      </c>
      <c r="C105" s="41">
        <v>3</v>
      </c>
      <c r="D105" s="42">
        <v>5</v>
      </c>
      <c r="E105" s="37" t="s">
        <v>119</v>
      </c>
      <c r="F105" s="47">
        <f t="shared" si="0"/>
        <v>0</v>
      </c>
      <c r="G105" s="45"/>
      <c r="H105" s="46"/>
    </row>
    <row r="106" spans="1:8" ht="14.25" customHeight="1" thickBot="1" x14ac:dyDescent="0.25">
      <c r="A106" s="40">
        <v>2436</v>
      </c>
      <c r="B106" s="52" t="s">
        <v>105</v>
      </c>
      <c r="C106" s="41">
        <v>3</v>
      </c>
      <c r="D106" s="42">
        <v>6</v>
      </c>
      <c r="E106" s="37" t="s">
        <v>120</v>
      </c>
      <c r="F106" s="47">
        <f t="shared" si="0"/>
        <v>0</v>
      </c>
      <c r="G106" s="45"/>
      <c r="H106" s="46"/>
    </row>
    <row r="107" spans="1:8" ht="27" customHeight="1" x14ac:dyDescent="0.2">
      <c r="A107" s="40">
        <v>2440</v>
      </c>
      <c r="B107" s="52" t="s">
        <v>105</v>
      </c>
      <c r="C107" s="41">
        <v>4</v>
      </c>
      <c r="D107" s="42">
        <v>0</v>
      </c>
      <c r="E107" s="37" t="s">
        <v>121</v>
      </c>
      <c r="F107" s="43">
        <f>SUM(F109:F111)</f>
        <v>0</v>
      </c>
      <c r="G107" s="43">
        <f>SUM(G109:G111)</f>
        <v>0</v>
      </c>
      <c r="H107" s="43">
        <f>SUM(H109:H111)</f>
        <v>0</v>
      </c>
    </row>
    <row r="108" spans="1:8" s="44" customFormat="1" ht="14.25" customHeight="1" x14ac:dyDescent="0.2">
      <c r="A108" s="40"/>
      <c r="B108" s="32"/>
      <c r="C108" s="41"/>
      <c r="D108" s="42"/>
      <c r="E108" s="37" t="s">
        <v>57</v>
      </c>
      <c r="F108" s="43"/>
      <c r="G108" s="45"/>
      <c r="H108" s="46"/>
    </row>
    <row r="109" spans="1:8" ht="27.75" customHeight="1" thickBot="1" x14ac:dyDescent="0.25">
      <c r="A109" s="40">
        <v>2441</v>
      </c>
      <c r="B109" s="52" t="s">
        <v>105</v>
      </c>
      <c r="C109" s="41">
        <v>4</v>
      </c>
      <c r="D109" s="42">
        <v>1</v>
      </c>
      <c r="E109" s="37" t="s">
        <v>122</v>
      </c>
      <c r="F109" s="47">
        <f>SUM(G109:H109)</f>
        <v>0</v>
      </c>
      <c r="G109" s="45"/>
      <c r="H109" s="46"/>
    </row>
    <row r="110" spans="1:8" ht="20.25" customHeight="1" thickBot="1" x14ac:dyDescent="0.25">
      <c r="A110" s="40">
        <v>2442</v>
      </c>
      <c r="B110" s="52" t="s">
        <v>105</v>
      </c>
      <c r="C110" s="41">
        <v>4</v>
      </c>
      <c r="D110" s="42">
        <v>2</v>
      </c>
      <c r="E110" s="37" t="s">
        <v>123</v>
      </c>
      <c r="F110" s="47">
        <f>SUM(G110:H110)</f>
        <v>0</v>
      </c>
      <c r="G110" s="45"/>
      <c r="H110" s="46"/>
    </row>
    <row r="111" spans="1:8" ht="15" customHeight="1" thickBot="1" x14ac:dyDescent="0.25">
      <c r="A111" s="40">
        <v>2443</v>
      </c>
      <c r="B111" s="52" t="s">
        <v>105</v>
      </c>
      <c r="C111" s="41">
        <v>4</v>
      </c>
      <c r="D111" s="42">
        <v>3</v>
      </c>
      <c r="E111" s="37" t="s">
        <v>124</v>
      </c>
      <c r="F111" s="47">
        <f>SUM(G111:H111)</f>
        <v>0</v>
      </c>
      <c r="G111" s="45"/>
      <c r="H111" s="46"/>
    </row>
    <row r="112" spans="1:8" ht="16.5" customHeight="1" x14ac:dyDescent="0.2">
      <c r="A112" s="40">
        <v>2450</v>
      </c>
      <c r="B112" s="52" t="s">
        <v>105</v>
      </c>
      <c r="C112" s="41">
        <v>5</v>
      </c>
      <c r="D112" s="42">
        <v>0</v>
      </c>
      <c r="E112" s="37" t="s">
        <v>125</v>
      </c>
      <c r="F112" s="43">
        <f>SUM(F114:F118)</f>
        <v>247000</v>
      </c>
      <c r="G112" s="43">
        <f>SUM(G114:G118)</f>
        <v>7000</v>
      </c>
      <c r="H112" s="43">
        <f>SUM(H114:H118)</f>
        <v>240000</v>
      </c>
    </row>
    <row r="113" spans="1:8" s="44" customFormat="1" ht="15" customHeight="1" x14ac:dyDescent="0.2">
      <c r="A113" s="40"/>
      <c r="B113" s="32"/>
      <c r="C113" s="41"/>
      <c r="D113" s="42"/>
      <c r="E113" s="37" t="s">
        <v>57</v>
      </c>
      <c r="F113" s="43"/>
      <c r="G113" s="45"/>
      <c r="H113" s="46"/>
    </row>
    <row r="114" spans="1:8" ht="14.25" customHeight="1" thickBot="1" x14ac:dyDescent="0.25">
      <c r="A114" s="40">
        <v>2451</v>
      </c>
      <c r="B114" s="52" t="s">
        <v>105</v>
      </c>
      <c r="C114" s="41">
        <v>5</v>
      </c>
      <c r="D114" s="42">
        <v>1</v>
      </c>
      <c r="E114" s="37" t="s">
        <v>126</v>
      </c>
      <c r="F114" s="47">
        <f>SUM(G114:H114)</f>
        <v>247000</v>
      </c>
      <c r="G114" s="48">
        <v>7000</v>
      </c>
      <c r="H114" s="49">
        <v>240000</v>
      </c>
    </row>
    <row r="115" spans="1:8" ht="18" customHeight="1" thickBot="1" x14ac:dyDescent="0.25">
      <c r="A115" s="40">
        <v>2452</v>
      </c>
      <c r="B115" s="52" t="s">
        <v>105</v>
      </c>
      <c r="C115" s="41">
        <v>5</v>
      </c>
      <c r="D115" s="42">
        <v>2</v>
      </c>
      <c r="E115" s="37" t="s">
        <v>127</v>
      </c>
      <c r="F115" s="47">
        <f>SUM(G115:H115)</f>
        <v>0</v>
      </c>
      <c r="G115" s="48"/>
      <c r="H115" s="49"/>
    </row>
    <row r="116" spans="1:8" ht="15" customHeight="1" thickBot="1" x14ac:dyDescent="0.25">
      <c r="A116" s="40">
        <v>2453</v>
      </c>
      <c r="B116" s="52" t="s">
        <v>105</v>
      </c>
      <c r="C116" s="41">
        <v>5</v>
      </c>
      <c r="D116" s="42">
        <v>3</v>
      </c>
      <c r="E116" s="37" t="s">
        <v>128</v>
      </c>
      <c r="F116" s="47">
        <f>SUM(G116:H116)</f>
        <v>0</v>
      </c>
      <c r="G116" s="48"/>
      <c r="H116" s="49"/>
    </row>
    <row r="117" spans="1:8" ht="15" customHeight="1" thickBot="1" x14ac:dyDescent="0.25">
      <c r="A117" s="40">
        <v>2454</v>
      </c>
      <c r="B117" s="52" t="s">
        <v>105</v>
      </c>
      <c r="C117" s="41">
        <v>5</v>
      </c>
      <c r="D117" s="42">
        <v>4</v>
      </c>
      <c r="E117" s="37" t="s">
        <v>129</v>
      </c>
      <c r="F117" s="47">
        <f>SUM(G117:H117)</f>
        <v>0</v>
      </c>
      <c r="G117" s="48"/>
      <c r="H117" s="49"/>
    </row>
    <row r="118" spans="1:8" ht="19.5" customHeight="1" thickBot="1" x14ac:dyDescent="0.25">
      <c r="A118" s="40">
        <v>2455</v>
      </c>
      <c r="B118" s="52" t="s">
        <v>105</v>
      </c>
      <c r="C118" s="41">
        <v>5</v>
      </c>
      <c r="D118" s="42">
        <v>5</v>
      </c>
      <c r="E118" s="37" t="s">
        <v>130</v>
      </c>
      <c r="F118" s="47">
        <f>SUM(G118:H118)</f>
        <v>0</v>
      </c>
      <c r="G118" s="48"/>
      <c r="H118" s="49"/>
    </row>
    <row r="119" spans="1:8" ht="18" customHeight="1" x14ac:dyDescent="0.2">
      <c r="A119" s="40">
        <v>2460</v>
      </c>
      <c r="B119" s="52" t="s">
        <v>105</v>
      </c>
      <c r="C119" s="41">
        <v>6</v>
      </c>
      <c r="D119" s="42">
        <v>0</v>
      </c>
      <c r="E119" s="37" t="s">
        <v>131</v>
      </c>
      <c r="F119" s="43">
        <f>SUM(F121)</f>
        <v>0</v>
      </c>
      <c r="G119" s="43">
        <f>SUM(G121)</f>
        <v>0</v>
      </c>
      <c r="H119" s="43">
        <f>SUM(H121)</f>
        <v>0</v>
      </c>
    </row>
    <row r="120" spans="1:8" s="44" customFormat="1" ht="15" customHeight="1" x14ac:dyDescent="0.2">
      <c r="A120" s="40"/>
      <c r="B120" s="32"/>
      <c r="C120" s="41"/>
      <c r="D120" s="42"/>
      <c r="E120" s="37" t="s">
        <v>57</v>
      </c>
      <c r="F120" s="50"/>
      <c r="G120" s="50"/>
      <c r="H120" s="50"/>
    </row>
    <row r="121" spans="1:8" ht="18.75" customHeight="1" thickBot="1" x14ac:dyDescent="0.25">
      <c r="A121" s="40">
        <v>2461</v>
      </c>
      <c r="B121" s="52" t="s">
        <v>105</v>
      </c>
      <c r="C121" s="41">
        <v>6</v>
      </c>
      <c r="D121" s="42">
        <v>1</v>
      </c>
      <c r="E121" s="37" t="s">
        <v>132</v>
      </c>
      <c r="F121" s="47">
        <f>SUM(G121:H121)</f>
        <v>0</v>
      </c>
      <c r="G121" s="48"/>
      <c r="H121" s="49"/>
    </row>
    <row r="122" spans="1:8" ht="14.25" customHeight="1" x14ac:dyDescent="0.2">
      <c r="A122" s="40">
        <v>2470</v>
      </c>
      <c r="B122" s="52" t="s">
        <v>105</v>
      </c>
      <c r="C122" s="41">
        <v>7</v>
      </c>
      <c r="D122" s="42">
        <v>0</v>
      </c>
      <c r="E122" s="37" t="s">
        <v>133</v>
      </c>
      <c r="F122" s="43">
        <f>SUM(F124:F127)</f>
        <v>0</v>
      </c>
      <c r="G122" s="43">
        <f>SUM(G124:G127)</f>
        <v>0</v>
      </c>
      <c r="H122" s="43">
        <f>SUM(H124:H127)</f>
        <v>0</v>
      </c>
    </row>
    <row r="123" spans="1:8" s="44" customFormat="1" ht="14.25" customHeight="1" x14ac:dyDescent="0.2">
      <c r="A123" s="40"/>
      <c r="B123" s="32"/>
      <c r="C123" s="41"/>
      <c r="D123" s="42"/>
      <c r="E123" s="37" t="s">
        <v>57</v>
      </c>
      <c r="F123" s="43"/>
      <c r="G123" s="45"/>
      <c r="H123" s="46"/>
    </row>
    <row r="124" spans="1:8" ht="25.5" customHeight="1" thickBot="1" x14ac:dyDescent="0.25">
      <c r="A124" s="40">
        <v>2471</v>
      </c>
      <c r="B124" s="52" t="s">
        <v>105</v>
      </c>
      <c r="C124" s="41">
        <v>7</v>
      </c>
      <c r="D124" s="42">
        <v>1</v>
      </c>
      <c r="E124" s="37" t="s">
        <v>134</v>
      </c>
      <c r="F124" s="47">
        <f>SUM(G124:H124)</f>
        <v>0</v>
      </c>
      <c r="G124" s="48"/>
      <c r="H124" s="49"/>
    </row>
    <row r="125" spans="1:8" ht="15" customHeight="1" thickBot="1" x14ac:dyDescent="0.25">
      <c r="A125" s="40">
        <v>2472</v>
      </c>
      <c r="B125" s="52" t="s">
        <v>105</v>
      </c>
      <c r="C125" s="41">
        <v>7</v>
      </c>
      <c r="D125" s="42">
        <v>2</v>
      </c>
      <c r="E125" s="37" t="s">
        <v>135</v>
      </c>
      <c r="F125" s="47">
        <f>SUM(G125:H125)</f>
        <v>0</v>
      </c>
      <c r="G125" s="48"/>
      <c r="H125" s="49"/>
    </row>
    <row r="126" spans="1:8" ht="16.5" customHeight="1" thickBot="1" x14ac:dyDescent="0.25">
      <c r="A126" s="40">
        <v>2473</v>
      </c>
      <c r="B126" s="52" t="s">
        <v>105</v>
      </c>
      <c r="C126" s="41">
        <v>7</v>
      </c>
      <c r="D126" s="42">
        <v>3</v>
      </c>
      <c r="E126" s="37" t="s">
        <v>136</v>
      </c>
      <c r="F126" s="47">
        <f>SUM(G126:H126)</f>
        <v>0</v>
      </c>
      <c r="G126" s="48"/>
      <c r="H126" s="49"/>
    </row>
    <row r="127" spans="1:8" ht="17.25" customHeight="1" thickBot="1" x14ac:dyDescent="0.25">
      <c r="A127" s="40">
        <v>2474</v>
      </c>
      <c r="B127" s="52" t="s">
        <v>105</v>
      </c>
      <c r="C127" s="41">
        <v>7</v>
      </c>
      <c r="D127" s="42">
        <v>4</v>
      </c>
      <c r="E127" s="37" t="s">
        <v>137</v>
      </c>
      <c r="F127" s="47">
        <f>SUM(G127:H127)</f>
        <v>0</v>
      </c>
      <c r="G127" s="48"/>
      <c r="H127" s="49"/>
    </row>
    <row r="128" spans="1:8" ht="29.25" customHeight="1" x14ac:dyDescent="0.2">
      <c r="A128" s="40">
        <v>2480</v>
      </c>
      <c r="B128" s="52" t="s">
        <v>105</v>
      </c>
      <c r="C128" s="41">
        <v>8</v>
      </c>
      <c r="D128" s="42">
        <v>0</v>
      </c>
      <c r="E128" s="37" t="s">
        <v>138</v>
      </c>
      <c r="F128" s="43">
        <f>SUM(F130:F136)</f>
        <v>0</v>
      </c>
      <c r="G128" s="43">
        <f>SUM(G130:G136)</f>
        <v>0</v>
      </c>
      <c r="H128" s="43">
        <f>SUM(H130:H136)</f>
        <v>0</v>
      </c>
    </row>
    <row r="129" spans="1:8" s="44" customFormat="1" ht="16.5" customHeight="1" x14ac:dyDescent="0.2">
      <c r="A129" s="40"/>
      <c r="B129" s="32"/>
      <c r="C129" s="41"/>
      <c r="D129" s="42"/>
      <c r="E129" s="37" t="s">
        <v>57</v>
      </c>
      <c r="F129" s="43"/>
      <c r="G129" s="45"/>
      <c r="H129" s="46"/>
    </row>
    <row r="130" spans="1:8" ht="39.75" customHeight="1" thickBot="1" x14ac:dyDescent="0.25">
      <c r="A130" s="40">
        <v>2481</v>
      </c>
      <c r="B130" s="52" t="s">
        <v>105</v>
      </c>
      <c r="C130" s="41">
        <v>8</v>
      </c>
      <c r="D130" s="42">
        <v>1</v>
      </c>
      <c r="E130" s="37" t="s">
        <v>139</v>
      </c>
      <c r="F130" s="47">
        <f t="shared" ref="F130:F136" si="1">SUM(G130:H130)</f>
        <v>0</v>
      </c>
      <c r="G130" s="48"/>
      <c r="H130" s="49"/>
    </row>
    <row r="131" spans="1:8" ht="40.5" customHeight="1" thickBot="1" x14ac:dyDescent="0.25">
      <c r="A131" s="40">
        <v>2482</v>
      </c>
      <c r="B131" s="52" t="s">
        <v>105</v>
      </c>
      <c r="C131" s="41">
        <v>8</v>
      </c>
      <c r="D131" s="42">
        <v>2</v>
      </c>
      <c r="E131" s="37" t="s">
        <v>140</v>
      </c>
      <c r="F131" s="47">
        <f t="shared" si="1"/>
        <v>0</v>
      </c>
      <c r="G131" s="48"/>
      <c r="H131" s="49"/>
    </row>
    <row r="132" spans="1:8" ht="30" customHeight="1" thickBot="1" x14ac:dyDescent="0.25">
      <c r="A132" s="40">
        <v>2483</v>
      </c>
      <c r="B132" s="52" t="s">
        <v>105</v>
      </c>
      <c r="C132" s="41">
        <v>8</v>
      </c>
      <c r="D132" s="42">
        <v>3</v>
      </c>
      <c r="E132" s="37" t="s">
        <v>141</v>
      </c>
      <c r="F132" s="47">
        <f t="shared" si="1"/>
        <v>0</v>
      </c>
      <c r="G132" s="48"/>
      <c r="H132" s="49"/>
    </row>
    <row r="133" spans="1:8" ht="37.5" customHeight="1" thickBot="1" x14ac:dyDescent="0.25">
      <c r="A133" s="40">
        <v>2484</v>
      </c>
      <c r="B133" s="52" t="s">
        <v>105</v>
      </c>
      <c r="C133" s="41">
        <v>8</v>
      </c>
      <c r="D133" s="42">
        <v>4</v>
      </c>
      <c r="E133" s="37" t="s">
        <v>142</v>
      </c>
      <c r="F133" s="47">
        <f t="shared" si="1"/>
        <v>0</v>
      </c>
      <c r="G133" s="48"/>
      <c r="H133" s="49"/>
    </row>
    <row r="134" spans="1:8" ht="28.5" customHeight="1" thickBot="1" x14ac:dyDescent="0.25">
      <c r="A134" s="40">
        <v>2485</v>
      </c>
      <c r="B134" s="52" t="s">
        <v>105</v>
      </c>
      <c r="C134" s="41">
        <v>8</v>
      </c>
      <c r="D134" s="42">
        <v>5</v>
      </c>
      <c r="E134" s="37" t="s">
        <v>143</v>
      </c>
      <c r="F134" s="47">
        <f t="shared" si="1"/>
        <v>0</v>
      </c>
      <c r="G134" s="48"/>
      <c r="H134" s="49"/>
    </row>
    <row r="135" spans="1:8" ht="20.25" customHeight="1" thickBot="1" x14ac:dyDescent="0.25">
      <c r="A135" s="40">
        <v>2486</v>
      </c>
      <c r="B135" s="52" t="s">
        <v>105</v>
      </c>
      <c r="C135" s="41">
        <v>8</v>
      </c>
      <c r="D135" s="42">
        <v>6</v>
      </c>
      <c r="E135" s="37" t="s">
        <v>144</v>
      </c>
      <c r="F135" s="47">
        <f t="shared" si="1"/>
        <v>0</v>
      </c>
      <c r="G135" s="48"/>
      <c r="H135" s="49"/>
    </row>
    <row r="136" spans="1:8" ht="27" customHeight="1" thickBot="1" x14ac:dyDescent="0.25">
      <c r="A136" s="40">
        <v>2487</v>
      </c>
      <c r="B136" s="52" t="s">
        <v>105</v>
      </c>
      <c r="C136" s="41">
        <v>8</v>
      </c>
      <c r="D136" s="42">
        <v>7</v>
      </c>
      <c r="E136" s="37" t="s">
        <v>145</v>
      </c>
      <c r="F136" s="47">
        <f t="shared" si="1"/>
        <v>0</v>
      </c>
      <c r="G136" s="48"/>
      <c r="H136" s="49"/>
    </row>
    <row r="137" spans="1:8" ht="27.75" customHeight="1" x14ac:dyDescent="0.2">
      <c r="A137" s="40">
        <v>2490</v>
      </c>
      <c r="B137" s="52" t="s">
        <v>105</v>
      </c>
      <c r="C137" s="41">
        <v>9</v>
      </c>
      <c r="D137" s="42">
        <v>0</v>
      </c>
      <c r="E137" s="37" t="s">
        <v>146</v>
      </c>
      <c r="F137" s="43">
        <f>SUM(F139)</f>
        <v>-11000</v>
      </c>
      <c r="G137" s="43">
        <f>SUM(G139)</f>
        <v>0</v>
      </c>
      <c r="H137" s="43">
        <f>SUM(H139)</f>
        <v>-11000</v>
      </c>
    </row>
    <row r="138" spans="1:8" s="44" customFormat="1" ht="16.5" customHeight="1" x14ac:dyDescent="0.2">
      <c r="A138" s="40"/>
      <c r="B138" s="32"/>
      <c r="C138" s="41"/>
      <c r="D138" s="42"/>
      <c r="E138" s="37" t="s">
        <v>57</v>
      </c>
      <c r="F138" s="50"/>
      <c r="G138" s="50"/>
      <c r="H138" s="50"/>
    </row>
    <row r="139" spans="1:8" ht="18.75" customHeight="1" thickBot="1" x14ac:dyDescent="0.25">
      <c r="A139" s="40">
        <v>2491</v>
      </c>
      <c r="B139" s="52" t="s">
        <v>105</v>
      </c>
      <c r="C139" s="41">
        <v>9</v>
      </c>
      <c r="D139" s="42">
        <v>1</v>
      </c>
      <c r="E139" s="37" t="s">
        <v>146</v>
      </c>
      <c r="F139" s="47">
        <f>SUM(G139:H139)</f>
        <v>-11000</v>
      </c>
      <c r="G139" s="48"/>
      <c r="H139" s="49">
        <v>-11000</v>
      </c>
    </row>
    <row r="140" spans="1:8" s="36" customFormat="1" ht="34.5" customHeight="1" x14ac:dyDescent="0.25">
      <c r="A140" s="40">
        <v>2500</v>
      </c>
      <c r="B140" s="145" t="s">
        <v>147</v>
      </c>
      <c r="C140" s="146">
        <v>0</v>
      </c>
      <c r="D140" s="147">
        <v>0</v>
      </c>
      <c r="E140" s="144" t="s">
        <v>537</v>
      </c>
      <c r="F140" s="148">
        <f>SUM(F142,F145,F148,F151,F154,F157,)</f>
        <v>11000</v>
      </c>
      <c r="G140" s="148">
        <f>SUM(G142,G145,G148,G151,G154,G157,)</f>
        <v>8500</v>
      </c>
      <c r="H140" s="148">
        <f>SUM(H142,H145,H148,H151,H154,H157,)</f>
        <v>2500</v>
      </c>
    </row>
    <row r="141" spans="1:8" ht="11.25" customHeight="1" x14ac:dyDescent="0.2">
      <c r="A141" s="31"/>
      <c r="B141" s="32"/>
      <c r="C141" s="33"/>
      <c r="D141" s="34"/>
      <c r="E141" s="37" t="s">
        <v>2</v>
      </c>
      <c r="F141" s="35"/>
      <c r="G141" s="38"/>
      <c r="H141" s="39"/>
    </row>
    <row r="142" spans="1:8" ht="17.25" customHeight="1" x14ac:dyDescent="0.2">
      <c r="A142" s="40">
        <v>2510</v>
      </c>
      <c r="B142" s="52" t="s">
        <v>147</v>
      </c>
      <c r="C142" s="41">
        <v>1</v>
      </c>
      <c r="D142" s="42">
        <v>0</v>
      </c>
      <c r="E142" s="37" t="s">
        <v>148</v>
      </c>
      <c r="F142" s="43">
        <f>SUM(F144)</f>
        <v>1000</v>
      </c>
      <c r="G142" s="43">
        <f>SUM(G144)</f>
        <v>1000</v>
      </c>
      <c r="H142" s="43">
        <f>SUM(H144)</f>
        <v>0</v>
      </c>
    </row>
    <row r="143" spans="1:8" s="44" customFormat="1" ht="10.5" customHeight="1" x14ac:dyDescent="0.2">
      <c r="A143" s="40"/>
      <c r="B143" s="32"/>
      <c r="C143" s="41"/>
      <c r="D143" s="42"/>
      <c r="E143" s="37" t="s">
        <v>57</v>
      </c>
      <c r="F143" s="50"/>
      <c r="G143" s="50"/>
      <c r="H143" s="50"/>
    </row>
    <row r="144" spans="1:8" ht="17.25" customHeight="1" thickBot="1" x14ac:dyDescent="0.25">
      <c r="A144" s="40">
        <v>2511</v>
      </c>
      <c r="B144" s="52" t="s">
        <v>147</v>
      </c>
      <c r="C144" s="41">
        <v>1</v>
      </c>
      <c r="D144" s="42">
        <v>1</v>
      </c>
      <c r="E144" s="37" t="s">
        <v>148</v>
      </c>
      <c r="F144" s="47">
        <f>SUM(G144:H144)</f>
        <v>1000</v>
      </c>
      <c r="G144" s="48">
        <v>1000</v>
      </c>
      <c r="H144" s="49"/>
    </row>
    <row r="145" spans="1:8" ht="18.75" customHeight="1" x14ac:dyDescent="0.2">
      <c r="A145" s="40">
        <v>2520</v>
      </c>
      <c r="B145" s="52" t="s">
        <v>147</v>
      </c>
      <c r="C145" s="41">
        <v>2</v>
      </c>
      <c r="D145" s="42">
        <v>0</v>
      </c>
      <c r="E145" s="37" t="s">
        <v>149</v>
      </c>
      <c r="F145" s="43">
        <f>SUM(F147)</f>
        <v>1500</v>
      </c>
      <c r="G145" s="43">
        <f>SUM(G147)</f>
        <v>1500</v>
      </c>
      <c r="H145" s="43">
        <f>SUM(H147)</f>
        <v>0</v>
      </c>
    </row>
    <row r="146" spans="1:8" s="44" customFormat="1" ht="10.5" customHeight="1" x14ac:dyDescent="0.2">
      <c r="A146" s="40"/>
      <c r="B146" s="32"/>
      <c r="C146" s="41"/>
      <c r="D146" s="42"/>
      <c r="E146" s="37" t="s">
        <v>57</v>
      </c>
      <c r="F146" s="50"/>
      <c r="G146" s="50"/>
      <c r="H146" s="50"/>
    </row>
    <row r="147" spans="1:8" ht="16.5" customHeight="1" thickBot="1" x14ac:dyDescent="0.25">
      <c r="A147" s="40">
        <v>2521</v>
      </c>
      <c r="B147" s="52" t="s">
        <v>147</v>
      </c>
      <c r="C147" s="41">
        <v>2</v>
      </c>
      <c r="D147" s="42">
        <v>1</v>
      </c>
      <c r="E147" s="37" t="s">
        <v>150</v>
      </c>
      <c r="F147" s="47">
        <f>SUM(G147:H147)</f>
        <v>1500</v>
      </c>
      <c r="G147" s="48">
        <v>1500</v>
      </c>
      <c r="H147" s="49"/>
    </row>
    <row r="148" spans="1:8" ht="19.5" customHeight="1" x14ac:dyDescent="0.2">
      <c r="A148" s="40">
        <v>2530</v>
      </c>
      <c r="B148" s="52" t="s">
        <v>147</v>
      </c>
      <c r="C148" s="41">
        <v>3</v>
      </c>
      <c r="D148" s="42">
        <v>0</v>
      </c>
      <c r="E148" s="37" t="s">
        <v>151</v>
      </c>
      <c r="F148" s="43">
        <f>SUM(F150)</f>
        <v>0</v>
      </c>
      <c r="G148" s="43">
        <f>SUM(G150)</f>
        <v>0</v>
      </c>
      <c r="H148" s="43">
        <f>SUM(H150)</f>
        <v>0</v>
      </c>
    </row>
    <row r="149" spans="1:8" s="44" customFormat="1" ht="10.5" customHeight="1" x14ac:dyDescent="0.2">
      <c r="A149" s="40"/>
      <c r="B149" s="32"/>
      <c r="C149" s="41"/>
      <c r="D149" s="42"/>
      <c r="E149" s="37" t="s">
        <v>57</v>
      </c>
      <c r="F149" s="50"/>
      <c r="G149" s="50"/>
      <c r="H149" s="50"/>
    </row>
    <row r="150" spans="1:8" ht="16.5" customHeight="1" thickBot="1" x14ac:dyDescent="0.25">
      <c r="A150" s="40">
        <v>2531</v>
      </c>
      <c r="B150" s="52" t="s">
        <v>147</v>
      </c>
      <c r="C150" s="41">
        <v>3</v>
      </c>
      <c r="D150" s="42">
        <v>1</v>
      </c>
      <c r="E150" s="37" t="s">
        <v>151</v>
      </c>
      <c r="F150" s="47">
        <f>SUM(G150:H150)</f>
        <v>0</v>
      </c>
      <c r="G150" s="48"/>
      <c r="H150" s="49"/>
    </row>
    <row r="151" spans="1:8" ht="24.75" customHeight="1" x14ac:dyDescent="0.2">
      <c r="A151" s="40">
        <v>2540</v>
      </c>
      <c r="B151" s="52" t="s">
        <v>147</v>
      </c>
      <c r="C151" s="41">
        <v>4</v>
      </c>
      <c r="D151" s="42">
        <v>0</v>
      </c>
      <c r="E151" s="37" t="s">
        <v>152</v>
      </c>
      <c r="F151" s="43">
        <f>SUM(F153)</f>
        <v>8500</v>
      </c>
      <c r="G151" s="43">
        <f>SUM(G153)</f>
        <v>6000</v>
      </c>
      <c r="H151" s="43">
        <f>SUM(H153)</f>
        <v>2500</v>
      </c>
    </row>
    <row r="152" spans="1:8" s="44" customFormat="1" ht="16.5" customHeight="1" x14ac:dyDescent="0.2">
      <c r="A152" s="40"/>
      <c r="B152" s="32"/>
      <c r="C152" s="41"/>
      <c r="D152" s="42"/>
      <c r="E152" s="37" t="s">
        <v>57</v>
      </c>
      <c r="F152" s="50"/>
      <c r="G152" s="50"/>
      <c r="H152" s="50"/>
    </row>
    <row r="153" spans="1:8" ht="29.25" customHeight="1" thickBot="1" x14ac:dyDescent="0.25">
      <c r="A153" s="40">
        <v>2541</v>
      </c>
      <c r="B153" s="52" t="s">
        <v>147</v>
      </c>
      <c r="C153" s="41">
        <v>4</v>
      </c>
      <c r="D153" s="42">
        <v>1</v>
      </c>
      <c r="E153" s="37" t="s">
        <v>152</v>
      </c>
      <c r="F153" s="47">
        <f>SUM(G153:H153)</f>
        <v>8500</v>
      </c>
      <c r="G153" s="48">
        <v>6000</v>
      </c>
      <c r="H153" s="49">
        <v>2500</v>
      </c>
    </row>
    <row r="154" spans="1:8" ht="27" customHeight="1" x14ac:dyDescent="0.2">
      <c r="A154" s="40">
        <v>2550</v>
      </c>
      <c r="B154" s="52" t="s">
        <v>147</v>
      </c>
      <c r="C154" s="41">
        <v>5</v>
      </c>
      <c r="D154" s="42">
        <v>0</v>
      </c>
      <c r="E154" s="37" t="s">
        <v>153</v>
      </c>
      <c r="F154" s="43">
        <f>SUM(F156)</f>
        <v>0</v>
      </c>
      <c r="G154" s="43">
        <f>SUM(G156)</f>
        <v>0</v>
      </c>
      <c r="H154" s="43">
        <f>SUM(H156)</f>
        <v>0</v>
      </c>
    </row>
    <row r="155" spans="1:8" s="44" customFormat="1" ht="14.25" customHeight="1" x14ac:dyDescent="0.2">
      <c r="A155" s="40"/>
      <c r="B155" s="32"/>
      <c r="C155" s="41"/>
      <c r="D155" s="42"/>
      <c r="E155" s="37" t="s">
        <v>57</v>
      </c>
      <c r="F155" s="50"/>
      <c r="G155" s="50"/>
      <c r="H155" s="50"/>
    </row>
    <row r="156" spans="1:8" ht="27.75" customHeight="1" thickBot="1" x14ac:dyDescent="0.25">
      <c r="A156" s="40">
        <v>2551</v>
      </c>
      <c r="B156" s="52" t="s">
        <v>147</v>
      </c>
      <c r="C156" s="41">
        <v>5</v>
      </c>
      <c r="D156" s="42">
        <v>1</v>
      </c>
      <c r="E156" s="37" t="s">
        <v>153</v>
      </c>
      <c r="F156" s="47">
        <f>SUM(G156:H156)</f>
        <v>0</v>
      </c>
      <c r="G156" s="48"/>
      <c r="H156" s="49"/>
    </row>
    <row r="157" spans="1:8" ht="25.5" customHeight="1" x14ac:dyDescent="0.2">
      <c r="A157" s="40">
        <v>2560</v>
      </c>
      <c r="B157" s="52" t="s">
        <v>147</v>
      </c>
      <c r="C157" s="41">
        <v>6</v>
      </c>
      <c r="D157" s="42">
        <v>0</v>
      </c>
      <c r="E157" s="37" t="s">
        <v>154</v>
      </c>
      <c r="F157" s="43">
        <f>SUM(F159)</f>
        <v>0</v>
      </c>
      <c r="G157" s="43">
        <f>SUM(G159)</f>
        <v>0</v>
      </c>
      <c r="H157" s="43">
        <f>SUM(H159)</f>
        <v>0</v>
      </c>
    </row>
    <row r="158" spans="1:8" s="44" customFormat="1" ht="10.5" customHeight="1" x14ac:dyDescent="0.2">
      <c r="A158" s="40"/>
      <c r="B158" s="32"/>
      <c r="C158" s="41"/>
      <c r="D158" s="42"/>
      <c r="E158" s="37" t="s">
        <v>57</v>
      </c>
      <c r="F158" s="50"/>
      <c r="G158" s="50"/>
      <c r="H158" s="50"/>
    </row>
    <row r="159" spans="1:8" ht="27.75" customHeight="1" thickBot="1" x14ac:dyDescent="0.25">
      <c r="A159" s="40">
        <v>2561</v>
      </c>
      <c r="B159" s="52" t="s">
        <v>147</v>
      </c>
      <c r="C159" s="41">
        <v>6</v>
      </c>
      <c r="D159" s="42">
        <v>1</v>
      </c>
      <c r="E159" s="37" t="s">
        <v>154</v>
      </c>
      <c r="F159" s="47">
        <f>SUM(G159:H159)</f>
        <v>0</v>
      </c>
      <c r="G159" s="48"/>
      <c r="H159" s="49"/>
    </row>
    <row r="160" spans="1:8" s="36" customFormat="1" ht="48.75" customHeight="1" x14ac:dyDescent="0.25">
      <c r="A160" s="40">
        <v>2600</v>
      </c>
      <c r="B160" s="145" t="s">
        <v>155</v>
      </c>
      <c r="C160" s="146">
        <v>0</v>
      </c>
      <c r="D160" s="147">
        <v>0</v>
      </c>
      <c r="E160" s="144" t="s">
        <v>539</v>
      </c>
      <c r="F160" s="148">
        <f>SUM(F162,F165,F168,F171,F174,F177,)</f>
        <v>189000</v>
      </c>
      <c r="G160" s="148">
        <f>SUM(G162,G165,G168,G171,G174,G177,)</f>
        <v>89000</v>
      </c>
      <c r="H160" s="148">
        <f>SUM(H162,H165,H168,H171,H174,H177,)</f>
        <v>100000</v>
      </c>
    </row>
    <row r="161" spans="1:8" ht="11.25" customHeight="1" x14ac:dyDescent="0.2">
      <c r="A161" s="31"/>
      <c r="B161" s="32"/>
      <c r="C161" s="33"/>
      <c r="D161" s="34"/>
      <c r="E161" s="37" t="s">
        <v>2</v>
      </c>
      <c r="F161" s="35"/>
      <c r="G161" s="38"/>
      <c r="H161" s="39"/>
    </row>
    <row r="162" spans="1:8" ht="16.5" customHeight="1" x14ac:dyDescent="0.2">
      <c r="A162" s="40">
        <v>2610</v>
      </c>
      <c r="B162" s="52" t="s">
        <v>155</v>
      </c>
      <c r="C162" s="41">
        <v>1</v>
      </c>
      <c r="D162" s="42">
        <v>0</v>
      </c>
      <c r="E162" s="37" t="s">
        <v>156</v>
      </c>
      <c r="F162" s="43">
        <f>SUM(F164)</f>
        <v>0</v>
      </c>
      <c r="G162" s="43">
        <f>SUM(G164)</f>
        <v>0</v>
      </c>
      <c r="H162" s="43">
        <f>SUM(H164)</f>
        <v>0</v>
      </c>
    </row>
    <row r="163" spans="1:8" s="44" customFormat="1" ht="10.5" customHeight="1" x14ac:dyDescent="0.2">
      <c r="A163" s="40"/>
      <c r="B163" s="32"/>
      <c r="C163" s="41"/>
      <c r="D163" s="42"/>
      <c r="E163" s="37" t="s">
        <v>57</v>
      </c>
      <c r="F163" s="50"/>
      <c r="G163" s="50"/>
      <c r="H163" s="50"/>
    </row>
    <row r="164" spans="1:8" ht="21" customHeight="1" thickBot="1" x14ac:dyDescent="0.25">
      <c r="A164" s="40">
        <v>2611</v>
      </c>
      <c r="B164" s="52" t="s">
        <v>155</v>
      </c>
      <c r="C164" s="41">
        <v>1</v>
      </c>
      <c r="D164" s="42">
        <v>1</v>
      </c>
      <c r="E164" s="37" t="s">
        <v>157</v>
      </c>
      <c r="F164" s="47">
        <f>SUM(G164:H164)</f>
        <v>0</v>
      </c>
      <c r="G164" s="48"/>
      <c r="H164" s="49"/>
    </row>
    <row r="165" spans="1:8" ht="17.25" customHeight="1" x14ac:dyDescent="0.2">
      <c r="A165" s="40">
        <v>2620</v>
      </c>
      <c r="B165" s="52" t="s">
        <v>155</v>
      </c>
      <c r="C165" s="41">
        <v>2</v>
      </c>
      <c r="D165" s="42">
        <v>0</v>
      </c>
      <c r="E165" s="37" t="s">
        <v>158</v>
      </c>
      <c r="F165" s="43">
        <f>SUM(F167)</f>
        <v>0</v>
      </c>
      <c r="G165" s="43">
        <f>SUM(G167)</f>
        <v>0</v>
      </c>
      <c r="H165" s="43">
        <f>SUM(H167)</f>
        <v>0</v>
      </c>
    </row>
    <row r="166" spans="1:8" s="44" customFormat="1" ht="10.5" customHeight="1" x14ac:dyDescent="0.2">
      <c r="A166" s="40"/>
      <c r="B166" s="32"/>
      <c r="C166" s="41"/>
      <c r="D166" s="42"/>
      <c r="E166" s="37" t="s">
        <v>57</v>
      </c>
      <c r="F166" s="50"/>
      <c r="G166" s="50"/>
      <c r="H166" s="50"/>
    </row>
    <row r="167" spans="1:8" ht="13.5" customHeight="1" thickBot="1" x14ac:dyDescent="0.25">
      <c r="A167" s="40">
        <v>2621</v>
      </c>
      <c r="B167" s="52" t="s">
        <v>155</v>
      </c>
      <c r="C167" s="41">
        <v>2</v>
      </c>
      <c r="D167" s="42">
        <v>1</v>
      </c>
      <c r="E167" s="37" t="s">
        <v>158</v>
      </c>
      <c r="F167" s="47">
        <f>SUM(G167:H167)</f>
        <v>0</v>
      </c>
      <c r="G167" s="48"/>
      <c r="H167" s="49"/>
    </row>
    <row r="168" spans="1:8" ht="18.75" customHeight="1" x14ac:dyDescent="0.2">
      <c r="A168" s="40">
        <v>2630</v>
      </c>
      <c r="B168" s="52" t="s">
        <v>155</v>
      </c>
      <c r="C168" s="41">
        <v>3</v>
      </c>
      <c r="D168" s="42">
        <v>0</v>
      </c>
      <c r="E168" s="37" t="s">
        <v>159</v>
      </c>
      <c r="F168" s="43">
        <f>SUM(F170)</f>
        <v>9500</v>
      </c>
      <c r="G168" s="43">
        <f>SUM(G170)</f>
        <v>9500</v>
      </c>
      <c r="H168" s="43">
        <f>SUM(H170)</f>
        <v>0</v>
      </c>
    </row>
    <row r="169" spans="1:8" s="44" customFormat="1" ht="15.75" customHeight="1" x14ac:dyDescent="0.2">
      <c r="A169" s="40"/>
      <c r="B169" s="32"/>
      <c r="C169" s="41"/>
      <c r="D169" s="42"/>
      <c r="E169" s="37" t="s">
        <v>57</v>
      </c>
      <c r="F169" s="50"/>
      <c r="G169" s="50"/>
      <c r="H169" s="50"/>
    </row>
    <row r="170" spans="1:8" ht="15" customHeight="1" thickBot="1" x14ac:dyDescent="0.25">
      <c r="A170" s="40">
        <v>2631</v>
      </c>
      <c r="B170" s="52" t="s">
        <v>155</v>
      </c>
      <c r="C170" s="41">
        <v>3</v>
      </c>
      <c r="D170" s="42">
        <v>1</v>
      </c>
      <c r="E170" s="37" t="s">
        <v>160</v>
      </c>
      <c r="F170" s="47">
        <f>SUM(G170:H170)</f>
        <v>9500</v>
      </c>
      <c r="G170" s="48">
        <v>9500</v>
      </c>
      <c r="H170" s="49">
        <v>0</v>
      </c>
    </row>
    <row r="171" spans="1:8" ht="15.75" customHeight="1" x14ac:dyDescent="0.2">
      <c r="A171" s="40">
        <v>2640</v>
      </c>
      <c r="B171" s="52" t="s">
        <v>155</v>
      </c>
      <c r="C171" s="41">
        <v>4</v>
      </c>
      <c r="D171" s="42">
        <v>0</v>
      </c>
      <c r="E171" s="37" t="s">
        <v>161</v>
      </c>
      <c r="F171" s="43">
        <f>SUM(F173)</f>
        <v>66000</v>
      </c>
      <c r="G171" s="43">
        <f>SUM(G173)</f>
        <v>6000</v>
      </c>
      <c r="H171" s="43">
        <f>SUM(H173)</f>
        <v>60000</v>
      </c>
    </row>
    <row r="172" spans="1:8" s="44" customFormat="1" ht="14.25" customHeight="1" x14ac:dyDescent="0.2">
      <c r="A172" s="40"/>
      <c r="B172" s="32"/>
      <c r="C172" s="41"/>
      <c r="D172" s="42"/>
      <c r="E172" s="37" t="s">
        <v>57</v>
      </c>
      <c r="F172" s="50"/>
      <c r="G172" s="50"/>
      <c r="H172" s="50"/>
    </row>
    <row r="173" spans="1:8" ht="13.5" customHeight="1" thickBot="1" x14ac:dyDescent="0.25">
      <c r="A173" s="40">
        <v>2641</v>
      </c>
      <c r="B173" s="52" t="s">
        <v>155</v>
      </c>
      <c r="C173" s="41">
        <v>4</v>
      </c>
      <c r="D173" s="42">
        <v>1</v>
      </c>
      <c r="E173" s="37" t="s">
        <v>162</v>
      </c>
      <c r="F173" s="47">
        <f>SUM(G173:H173)</f>
        <v>66000</v>
      </c>
      <c r="G173" s="48">
        <v>6000</v>
      </c>
      <c r="H173" s="49">
        <v>60000</v>
      </c>
    </row>
    <row r="174" spans="1:8" ht="45" customHeight="1" x14ac:dyDescent="0.2">
      <c r="A174" s="40">
        <v>2650</v>
      </c>
      <c r="B174" s="52" t="s">
        <v>155</v>
      </c>
      <c r="C174" s="41">
        <v>5</v>
      </c>
      <c r="D174" s="42">
        <v>0</v>
      </c>
      <c r="E174" s="37" t="s">
        <v>163</v>
      </c>
      <c r="F174" s="43">
        <f>SUM(F176)</f>
        <v>0</v>
      </c>
      <c r="G174" s="43">
        <f>SUM(G176)</f>
        <v>0</v>
      </c>
      <c r="H174" s="43">
        <f>SUM(H176)</f>
        <v>0</v>
      </c>
    </row>
    <row r="175" spans="1:8" s="44" customFormat="1" ht="14.25" customHeight="1" x14ac:dyDescent="0.2">
      <c r="A175" s="40"/>
      <c r="B175" s="32"/>
      <c r="C175" s="41"/>
      <c r="D175" s="42"/>
      <c r="E175" s="37" t="s">
        <v>57</v>
      </c>
      <c r="F175" s="50"/>
      <c r="G175" s="50"/>
      <c r="H175" s="50"/>
    </row>
    <row r="176" spans="1:8" ht="37.5" customHeight="1" thickBot="1" x14ac:dyDescent="0.25">
      <c r="A176" s="40">
        <v>2651</v>
      </c>
      <c r="B176" s="52" t="s">
        <v>155</v>
      </c>
      <c r="C176" s="41">
        <v>5</v>
      </c>
      <c r="D176" s="42">
        <v>1</v>
      </c>
      <c r="E176" s="37" t="s">
        <v>163</v>
      </c>
      <c r="F176" s="47">
        <f>SUM(G176:H176)</f>
        <v>0</v>
      </c>
      <c r="G176" s="48"/>
      <c r="H176" s="49"/>
    </row>
    <row r="177" spans="1:8" ht="29.25" customHeight="1" x14ac:dyDescent="0.2">
      <c r="A177" s="40">
        <v>2660</v>
      </c>
      <c r="B177" s="52" t="s">
        <v>155</v>
      </c>
      <c r="C177" s="41">
        <v>6</v>
      </c>
      <c r="D177" s="42">
        <v>0</v>
      </c>
      <c r="E177" s="37" t="s">
        <v>164</v>
      </c>
      <c r="F177" s="43">
        <f>SUM(F179)</f>
        <v>113500</v>
      </c>
      <c r="G177" s="43">
        <f>SUM(G179)</f>
        <v>73500</v>
      </c>
      <c r="H177" s="43">
        <f>SUM(H179)</f>
        <v>40000</v>
      </c>
    </row>
    <row r="178" spans="1:8" s="44" customFormat="1" ht="14.25" customHeight="1" x14ac:dyDescent="0.2">
      <c r="A178" s="40"/>
      <c r="B178" s="32"/>
      <c r="C178" s="41"/>
      <c r="D178" s="42"/>
      <c r="E178" s="37" t="s">
        <v>57</v>
      </c>
      <c r="F178" s="50"/>
      <c r="G178" s="50"/>
      <c r="H178" s="50"/>
    </row>
    <row r="179" spans="1:8" ht="26.25" customHeight="1" thickBot="1" x14ac:dyDescent="0.25">
      <c r="A179" s="40">
        <v>2661</v>
      </c>
      <c r="B179" s="52" t="s">
        <v>155</v>
      </c>
      <c r="C179" s="41">
        <v>6</v>
      </c>
      <c r="D179" s="42">
        <v>1</v>
      </c>
      <c r="E179" s="37" t="s">
        <v>164</v>
      </c>
      <c r="F179" s="47">
        <f>SUM(G179:H179)</f>
        <v>113500</v>
      </c>
      <c r="G179" s="48">
        <v>73500</v>
      </c>
      <c r="H179" s="49">
        <v>40000</v>
      </c>
    </row>
    <row r="180" spans="1:8" s="36" customFormat="1" ht="36" customHeight="1" x14ac:dyDescent="0.25">
      <c r="A180" s="40">
        <v>2700</v>
      </c>
      <c r="B180" s="145" t="s">
        <v>165</v>
      </c>
      <c r="C180" s="146">
        <v>0</v>
      </c>
      <c r="D180" s="147">
        <v>0</v>
      </c>
      <c r="E180" s="144" t="s">
        <v>540</v>
      </c>
      <c r="F180" s="148">
        <f>SUM(F182,F187,F193,F199,F202,F205)</f>
        <v>0</v>
      </c>
      <c r="G180" s="148">
        <f>SUM(G182,G187,G193,G199,G202,G205)</f>
        <v>0</v>
      </c>
      <c r="H180" s="148">
        <f>SUM(H182,H187,H193,H199,H202,H205)</f>
        <v>0</v>
      </c>
    </row>
    <row r="181" spans="1:8" ht="11.25" customHeight="1" x14ac:dyDescent="0.2">
      <c r="A181" s="31"/>
      <c r="B181" s="32"/>
      <c r="C181" s="33"/>
      <c r="D181" s="34"/>
      <c r="E181" s="37" t="s">
        <v>2</v>
      </c>
      <c r="F181" s="35"/>
      <c r="G181" s="38"/>
      <c r="H181" s="39"/>
    </row>
    <row r="182" spans="1:8" ht="15.75" customHeight="1" x14ac:dyDescent="0.2">
      <c r="A182" s="40">
        <v>2710</v>
      </c>
      <c r="B182" s="52" t="s">
        <v>165</v>
      </c>
      <c r="C182" s="41">
        <v>1</v>
      </c>
      <c r="D182" s="42">
        <v>0</v>
      </c>
      <c r="E182" s="37" t="s">
        <v>166</v>
      </c>
      <c r="F182" s="43">
        <f>SUM(F184:F186)</f>
        <v>0</v>
      </c>
      <c r="G182" s="43">
        <f>SUM(G184:G186)</f>
        <v>0</v>
      </c>
      <c r="H182" s="43">
        <f>SUM(H184:H186)</f>
        <v>0</v>
      </c>
    </row>
    <row r="183" spans="1:8" s="44" customFormat="1" ht="14.25" customHeight="1" x14ac:dyDescent="0.2">
      <c r="A183" s="40"/>
      <c r="B183" s="32"/>
      <c r="C183" s="41"/>
      <c r="D183" s="42"/>
      <c r="E183" s="37" t="s">
        <v>57</v>
      </c>
      <c r="F183" s="43"/>
      <c r="G183" s="45"/>
      <c r="H183" s="46"/>
    </row>
    <row r="184" spans="1:8" ht="18" customHeight="1" thickBot="1" x14ac:dyDescent="0.25">
      <c r="A184" s="40">
        <v>2711</v>
      </c>
      <c r="B184" s="52" t="s">
        <v>165</v>
      </c>
      <c r="C184" s="41">
        <v>1</v>
      </c>
      <c r="D184" s="42">
        <v>1</v>
      </c>
      <c r="E184" s="37" t="s">
        <v>167</v>
      </c>
      <c r="F184" s="47">
        <f>SUM(G184:H184)</f>
        <v>0</v>
      </c>
      <c r="G184" s="45"/>
      <c r="H184" s="46"/>
    </row>
    <row r="185" spans="1:8" ht="21.75" customHeight="1" thickBot="1" x14ac:dyDescent="0.25">
      <c r="A185" s="40">
        <v>2712</v>
      </c>
      <c r="B185" s="52" t="s">
        <v>165</v>
      </c>
      <c r="C185" s="41">
        <v>1</v>
      </c>
      <c r="D185" s="42">
        <v>2</v>
      </c>
      <c r="E185" s="37" t="s">
        <v>168</v>
      </c>
      <c r="F185" s="47">
        <f>SUM(G185:H185)</f>
        <v>0</v>
      </c>
      <c r="G185" s="45"/>
      <c r="H185" s="46"/>
    </row>
    <row r="186" spans="1:8" ht="19.5" customHeight="1" thickBot="1" x14ac:dyDescent="0.25">
      <c r="A186" s="40">
        <v>2713</v>
      </c>
      <c r="B186" s="52" t="s">
        <v>165</v>
      </c>
      <c r="C186" s="41">
        <v>1</v>
      </c>
      <c r="D186" s="42">
        <v>3</v>
      </c>
      <c r="E186" s="37" t="s">
        <v>169</v>
      </c>
      <c r="F186" s="47">
        <f>SUM(G186:H186)</f>
        <v>0</v>
      </c>
      <c r="G186" s="45"/>
      <c r="H186" s="46"/>
    </row>
    <row r="187" spans="1:8" ht="15" customHeight="1" x14ac:dyDescent="0.2">
      <c r="A187" s="40">
        <v>2720</v>
      </c>
      <c r="B187" s="52" t="s">
        <v>165</v>
      </c>
      <c r="C187" s="41">
        <v>2</v>
      </c>
      <c r="D187" s="42">
        <v>0</v>
      </c>
      <c r="E187" s="37" t="s">
        <v>170</v>
      </c>
      <c r="F187" s="43">
        <f>SUM(F189:F192)</f>
        <v>0</v>
      </c>
      <c r="G187" s="43">
        <f>SUM(G189:G192)</f>
        <v>0</v>
      </c>
      <c r="H187" s="43">
        <f>SUM(H189:H192)</f>
        <v>0</v>
      </c>
    </row>
    <row r="188" spans="1:8" s="44" customFormat="1" ht="14.25" customHeight="1" x14ac:dyDescent="0.2">
      <c r="A188" s="40"/>
      <c r="B188" s="32"/>
      <c r="C188" s="41"/>
      <c r="D188" s="42"/>
      <c r="E188" s="37" t="s">
        <v>57</v>
      </c>
      <c r="F188" s="43"/>
      <c r="G188" s="45"/>
      <c r="H188" s="46"/>
    </row>
    <row r="189" spans="1:8" ht="21" customHeight="1" thickBot="1" x14ac:dyDescent="0.25">
      <c r="A189" s="40">
        <v>2721</v>
      </c>
      <c r="B189" s="52" t="s">
        <v>165</v>
      </c>
      <c r="C189" s="41">
        <v>2</v>
      </c>
      <c r="D189" s="42">
        <v>1</v>
      </c>
      <c r="E189" s="37" t="s">
        <v>171</v>
      </c>
      <c r="F189" s="47">
        <f>SUM(G189:H189)</f>
        <v>0</v>
      </c>
      <c r="G189" s="48"/>
      <c r="H189" s="49"/>
    </row>
    <row r="190" spans="1:8" ht="20.25" customHeight="1" thickBot="1" x14ac:dyDescent="0.25">
      <c r="A190" s="40">
        <v>2722</v>
      </c>
      <c r="B190" s="52" t="s">
        <v>165</v>
      </c>
      <c r="C190" s="41">
        <v>2</v>
      </c>
      <c r="D190" s="42">
        <v>2</v>
      </c>
      <c r="E190" s="37" t="s">
        <v>172</v>
      </c>
      <c r="F190" s="47">
        <f>SUM(G190:H190)</f>
        <v>0</v>
      </c>
      <c r="G190" s="48"/>
      <c r="H190" s="49"/>
    </row>
    <row r="191" spans="1:8" ht="18.75" customHeight="1" thickBot="1" x14ac:dyDescent="0.25">
      <c r="A191" s="40">
        <v>2723</v>
      </c>
      <c r="B191" s="52" t="s">
        <v>165</v>
      </c>
      <c r="C191" s="41">
        <v>2</v>
      </c>
      <c r="D191" s="42">
        <v>3</v>
      </c>
      <c r="E191" s="37" t="s">
        <v>173</v>
      </c>
      <c r="F191" s="47">
        <f>SUM(G191:H191)</f>
        <v>0</v>
      </c>
      <c r="G191" s="48"/>
      <c r="H191" s="49"/>
    </row>
    <row r="192" spans="1:8" ht="15.75" customHeight="1" thickBot="1" x14ac:dyDescent="0.25">
      <c r="A192" s="40">
        <v>2724</v>
      </c>
      <c r="B192" s="52" t="s">
        <v>165</v>
      </c>
      <c r="C192" s="41">
        <v>2</v>
      </c>
      <c r="D192" s="42">
        <v>4</v>
      </c>
      <c r="E192" s="37" t="s">
        <v>174</v>
      </c>
      <c r="F192" s="47">
        <f>SUM(G192:H192)</f>
        <v>0</v>
      </c>
      <c r="G192" s="48"/>
      <c r="H192" s="49"/>
    </row>
    <row r="193" spans="1:8" ht="19.5" customHeight="1" x14ac:dyDescent="0.2">
      <c r="A193" s="40">
        <v>2730</v>
      </c>
      <c r="B193" s="52" t="s">
        <v>165</v>
      </c>
      <c r="C193" s="41">
        <v>3</v>
      </c>
      <c r="D193" s="42">
        <v>0</v>
      </c>
      <c r="E193" s="37" t="s">
        <v>175</v>
      </c>
      <c r="F193" s="43">
        <f>SUM(F195:F198)</f>
        <v>0</v>
      </c>
      <c r="G193" s="43">
        <f>SUM(G195:G198)</f>
        <v>0</v>
      </c>
      <c r="H193" s="43">
        <f>SUM(H195:H198)</f>
        <v>0</v>
      </c>
    </row>
    <row r="194" spans="1:8" s="44" customFormat="1" ht="10.5" customHeight="1" x14ac:dyDescent="0.2">
      <c r="A194" s="40"/>
      <c r="B194" s="32"/>
      <c r="C194" s="41"/>
      <c r="D194" s="42"/>
      <c r="E194" s="37" t="s">
        <v>57</v>
      </c>
      <c r="F194" s="43"/>
      <c r="G194" s="45"/>
      <c r="H194" s="46"/>
    </row>
    <row r="195" spans="1:8" ht="15" customHeight="1" thickBot="1" x14ac:dyDescent="0.25">
      <c r="A195" s="40">
        <v>2731</v>
      </c>
      <c r="B195" s="52" t="s">
        <v>165</v>
      </c>
      <c r="C195" s="41">
        <v>3</v>
      </c>
      <c r="D195" s="42">
        <v>1</v>
      </c>
      <c r="E195" s="37" t="s">
        <v>176</v>
      </c>
      <c r="F195" s="47">
        <f>SUM(G195:H195)</f>
        <v>0</v>
      </c>
      <c r="G195" s="48"/>
      <c r="H195" s="49"/>
    </row>
    <row r="196" spans="1:8" ht="18" customHeight="1" thickBot="1" x14ac:dyDescent="0.25">
      <c r="A196" s="40">
        <v>2732</v>
      </c>
      <c r="B196" s="52" t="s">
        <v>165</v>
      </c>
      <c r="C196" s="41">
        <v>3</v>
      </c>
      <c r="D196" s="42">
        <v>2</v>
      </c>
      <c r="E196" s="37" t="s">
        <v>177</v>
      </c>
      <c r="F196" s="47">
        <f>SUM(G196:H196)</f>
        <v>0</v>
      </c>
      <c r="G196" s="48"/>
      <c r="H196" s="49"/>
    </row>
    <row r="197" spans="1:8" ht="16.5" customHeight="1" thickBot="1" x14ac:dyDescent="0.25">
      <c r="A197" s="40">
        <v>2733</v>
      </c>
      <c r="B197" s="52" t="s">
        <v>165</v>
      </c>
      <c r="C197" s="41">
        <v>3</v>
      </c>
      <c r="D197" s="42">
        <v>3</v>
      </c>
      <c r="E197" s="37" t="s">
        <v>178</v>
      </c>
      <c r="F197" s="47">
        <f>SUM(G197:H197)</f>
        <v>0</v>
      </c>
      <c r="G197" s="48"/>
      <c r="H197" s="49"/>
    </row>
    <row r="198" spans="1:8" ht="26.25" customHeight="1" thickBot="1" x14ac:dyDescent="0.25">
      <c r="A198" s="40">
        <v>2734</v>
      </c>
      <c r="B198" s="52" t="s">
        <v>165</v>
      </c>
      <c r="C198" s="41">
        <v>3</v>
      </c>
      <c r="D198" s="42">
        <v>4</v>
      </c>
      <c r="E198" s="37" t="s">
        <v>179</v>
      </c>
      <c r="F198" s="47">
        <f>SUM(G198:H198)</f>
        <v>0</v>
      </c>
      <c r="G198" s="48"/>
      <c r="H198" s="49"/>
    </row>
    <row r="199" spans="1:8" ht="15.75" customHeight="1" x14ac:dyDescent="0.2">
      <c r="A199" s="40">
        <v>2740</v>
      </c>
      <c r="B199" s="52" t="s">
        <v>165</v>
      </c>
      <c r="C199" s="41">
        <v>4</v>
      </c>
      <c r="D199" s="42">
        <v>0</v>
      </c>
      <c r="E199" s="37" t="s">
        <v>180</v>
      </c>
      <c r="F199" s="43">
        <f>SUM(F201)</f>
        <v>0</v>
      </c>
      <c r="G199" s="43">
        <f>SUM(G201)</f>
        <v>0</v>
      </c>
      <c r="H199" s="43">
        <f>SUM(H201)</f>
        <v>0</v>
      </c>
    </row>
    <row r="200" spans="1:8" s="44" customFormat="1" ht="10.5" customHeight="1" x14ac:dyDescent="0.2">
      <c r="A200" s="40"/>
      <c r="B200" s="32"/>
      <c r="C200" s="41"/>
      <c r="D200" s="42"/>
      <c r="E200" s="37" t="s">
        <v>57</v>
      </c>
      <c r="F200" s="50"/>
      <c r="G200" s="50"/>
      <c r="H200" s="50"/>
    </row>
    <row r="201" spans="1:8" ht="17.25" customHeight="1" thickBot="1" x14ac:dyDescent="0.25">
      <c r="A201" s="40">
        <v>2741</v>
      </c>
      <c r="B201" s="52" t="s">
        <v>165</v>
      </c>
      <c r="C201" s="41">
        <v>4</v>
      </c>
      <c r="D201" s="42">
        <v>1</v>
      </c>
      <c r="E201" s="37" t="s">
        <v>180</v>
      </c>
      <c r="F201" s="47">
        <f>SUM(G201:H201)</f>
        <v>0</v>
      </c>
      <c r="G201" s="48"/>
      <c r="H201" s="49"/>
    </row>
    <row r="202" spans="1:8" ht="28.5" customHeight="1" x14ac:dyDescent="0.2">
      <c r="A202" s="40">
        <v>2750</v>
      </c>
      <c r="B202" s="52" t="s">
        <v>165</v>
      </c>
      <c r="C202" s="41">
        <v>5</v>
      </c>
      <c r="D202" s="42">
        <v>0</v>
      </c>
      <c r="E202" s="37" t="s">
        <v>181</v>
      </c>
      <c r="F202" s="43">
        <f>SUM(F204)</f>
        <v>0</v>
      </c>
      <c r="G202" s="43">
        <f>SUM(G204)</f>
        <v>0</v>
      </c>
      <c r="H202" s="43">
        <f>SUM(H204)</f>
        <v>0</v>
      </c>
    </row>
    <row r="203" spans="1:8" s="44" customFormat="1" ht="15.75" customHeight="1" x14ac:dyDescent="0.2">
      <c r="A203" s="40"/>
      <c r="B203" s="32"/>
      <c r="C203" s="41"/>
      <c r="D203" s="42"/>
      <c r="E203" s="37" t="s">
        <v>57</v>
      </c>
      <c r="F203" s="50"/>
      <c r="G203" s="50"/>
      <c r="H203" s="50"/>
    </row>
    <row r="204" spans="1:8" ht="21.75" customHeight="1" thickBot="1" x14ac:dyDescent="0.25">
      <c r="A204" s="40">
        <v>2751</v>
      </c>
      <c r="B204" s="52" t="s">
        <v>165</v>
      </c>
      <c r="C204" s="41">
        <v>5</v>
      </c>
      <c r="D204" s="42">
        <v>1</v>
      </c>
      <c r="E204" s="37" t="s">
        <v>181</v>
      </c>
      <c r="F204" s="47">
        <f>SUM(G204:H204)</f>
        <v>0</v>
      </c>
      <c r="G204" s="48"/>
      <c r="H204" s="49"/>
    </row>
    <row r="205" spans="1:8" ht="19.5" customHeight="1" x14ac:dyDescent="0.2">
      <c r="A205" s="40">
        <v>2760</v>
      </c>
      <c r="B205" s="52" t="s">
        <v>165</v>
      </c>
      <c r="C205" s="41">
        <v>6</v>
      </c>
      <c r="D205" s="42">
        <v>0</v>
      </c>
      <c r="E205" s="37" t="s">
        <v>182</v>
      </c>
      <c r="F205" s="50">
        <f>SUM(F207:F208)</f>
        <v>0</v>
      </c>
      <c r="G205" s="50">
        <f>SUM(G207:G208)</f>
        <v>0</v>
      </c>
      <c r="H205" s="50">
        <f>SUM(H207:H208)</f>
        <v>0</v>
      </c>
    </row>
    <row r="206" spans="1:8" s="44" customFormat="1" ht="10.5" customHeight="1" x14ac:dyDescent="0.2">
      <c r="A206" s="40"/>
      <c r="B206" s="32"/>
      <c r="C206" s="41"/>
      <c r="D206" s="42"/>
      <c r="E206" s="37" t="s">
        <v>57</v>
      </c>
      <c r="F206" s="50"/>
      <c r="G206" s="50"/>
      <c r="H206" s="50"/>
    </row>
    <row r="207" spans="1:8" ht="24.75" thickBot="1" x14ac:dyDescent="0.25">
      <c r="A207" s="40">
        <v>2761</v>
      </c>
      <c r="B207" s="52" t="s">
        <v>165</v>
      </c>
      <c r="C207" s="41">
        <v>6</v>
      </c>
      <c r="D207" s="42">
        <v>1</v>
      </c>
      <c r="E207" s="37" t="s">
        <v>183</v>
      </c>
      <c r="F207" s="47">
        <f>SUM(G207:H207)</f>
        <v>0</v>
      </c>
      <c r="G207" s="48"/>
      <c r="H207" s="49"/>
    </row>
    <row r="208" spans="1:8" ht="16.5" customHeight="1" thickBot="1" x14ac:dyDescent="0.25">
      <c r="A208" s="40">
        <v>2762</v>
      </c>
      <c r="B208" s="52" t="s">
        <v>165</v>
      </c>
      <c r="C208" s="41">
        <v>6</v>
      </c>
      <c r="D208" s="42">
        <v>2</v>
      </c>
      <c r="E208" s="37" t="s">
        <v>182</v>
      </c>
      <c r="F208" s="47">
        <f>SUM(G208:H208)</f>
        <v>0</v>
      </c>
      <c r="G208" s="48"/>
      <c r="H208" s="49"/>
    </row>
    <row r="209" spans="1:8" s="36" customFormat="1" ht="33.75" customHeight="1" x14ac:dyDescent="0.25">
      <c r="A209" s="40">
        <v>2800</v>
      </c>
      <c r="B209" s="145" t="s">
        <v>184</v>
      </c>
      <c r="C209" s="146">
        <v>0</v>
      </c>
      <c r="D209" s="147">
        <v>0</v>
      </c>
      <c r="E209" s="144" t="s">
        <v>541</v>
      </c>
      <c r="F209" s="148">
        <f>SUM(F211,F214,F223,F228,F233,F236)</f>
        <v>71900</v>
      </c>
      <c r="G209" s="148">
        <f>SUM(G211,G214,G223,G228,G233,G236)</f>
        <v>71900</v>
      </c>
      <c r="H209" s="148">
        <f>SUM(H211,H214,H223,H228,H233,H236)</f>
        <v>0</v>
      </c>
    </row>
    <row r="210" spans="1:8" ht="11.25" customHeight="1" x14ac:dyDescent="0.2">
      <c r="A210" s="31"/>
      <c r="B210" s="32"/>
      <c r="C210" s="33"/>
      <c r="D210" s="34"/>
      <c r="E210" s="37" t="s">
        <v>2</v>
      </c>
      <c r="F210" s="35"/>
      <c r="G210" s="38"/>
      <c r="H210" s="39"/>
    </row>
    <row r="211" spans="1:8" ht="18.75" customHeight="1" x14ac:dyDescent="0.2">
      <c r="A211" s="40">
        <v>2810</v>
      </c>
      <c r="B211" s="52" t="s">
        <v>184</v>
      </c>
      <c r="C211" s="41">
        <v>1</v>
      </c>
      <c r="D211" s="42">
        <v>0</v>
      </c>
      <c r="E211" s="37" t="s">
        <v>185</v>
      </c>
      <c r="F211" s="43">
        <f>SUM(F213)</f>
        <v>9500</v>
      </c>
      <c r="G211" s="43">
        <f>SUM(G213)</f>
        <v>9500</v>
      </c>
      <c r="H211" s="43">
        <f>SUM(H213)</f>
        <v>0</v>
      </c>
    </row>
    <row r="212" spans="1:8" s="44" customFormat="1" ht="10.5" customHeight="1" x14ac:dyDescent="0.2">
      <c r="A212" s="40"/>
      <c r="B212" s="32"/>
      <c r="C212" s="41"/>
      <c r="D212" s="42"/>
      <c r="E212" s="37" t="s">
        <v>57</v>
      </c>
      <c r="F212" s="50"/>
      <c r="G212" s="50"/>
      <c r="H212" s="50"/>
    </row>
    <row r="213" spans="1:8" ht="16.5" customHeight="1" thickBot="1" x14ac:dyDescent="0.25">
      <c r="A213" s="40">
        <v>2811</v>
      </c>
      <c r="B213" s="52" t="s">
        <v>184</v>
      </c>
      <c r="C213" s="41">
        <v>1</v>
      </c>
      <c r="D213" s="42">
        <v>1</v>
      </c>
      <c r="E213" s="37" t="s">
        <v>185</v>
      </c>
      <c r="F213" s="47">
        <f>SUM(G213:H213)</f>
        <v>9500</v>
      </c>
      <c r="G213" s="48">
        <v>9500</v>
      </c>
      <c r="H213" s="49">
        <v>0</v>
      </c>
    </row>
    <row r="214" spans="1:8" ht="17.25" customHeight="1" x14ac:dyDescent="0.2">
      <c r="A214" s="40">
        <v>2820</v>
      </c>
      <c r="B214" s="52" t="s">
        <v>184</v>
      </c>
      <c r="C214" s="41">
        <v>2</v>
      </c>
      <c r="D214" s="42">
        <v>0</v>
      </c>
      <c r="E214" s="37" t="s">
        <v>186</v>
      </c>
      <c r="F214" s="43">
        <f>SUM(F216:F222)</f>
        <v>60400</v>
      </c>
      <c r="G214" s="43">
        <f>SUM(G216:G222)</f>
        <v>60400</v>
      </c>
      <c r="H214" s="43">
        <f>SUM(H216:H222)</f>
        <v>0</v>
      </c>
    </row>
    <row r="215" spans="1:8" s="44" customFormat="1" ht="10.5" customHeight="1" x14ac:dyDescent="0.2">
      <c r="A215" s="40"/>
      <c r="B215" s="32"/>
      <c r="C215" s="41"/>
      <c r="D215" s="42"/>
      <c r="E215" s="37" t="s">
        <v>57</v>
      </c>
      <c r="F215" s="43"/>
      <c r="G215" s="45"/>
      <c r="H215" s="46"/>
    </row>
    <row r="216" spans="1:8" ht="15.75" thickBot="1" x14ac:dyDescent="0.25">
      <c r="A216" s="40">
        <v>2821</v>
      </c>
      <c r="B216" s="52" t="s">
        <v>184</v>
      </c>
      <c r="C216" s="41">
        <v>2</v>
      </c>
      <c r="D216" s="42">
        <v>1</v>
      </c>
      <c r="E216" s="37" t="s">
        <v>187</v>
      </c>
      <c r="F216" s="47">
        <f t="shared" ref="F216:F222" si="2">SUM(G216:H216)</f>
        <v>11000</v>
      </c>
      <c r="G216" s="45">
        <v>11000</v>
      </c>
      <c r="H216" s="46"/>
    </row>
    <row r="217" spans="1:8" ht="15.75" thickBot="1" x14ac:dyDescent="0.25">
      <c r="A217" s="40">
        <v>2822</v>
      </c>
      <c r="B217" s="52" t="s">
        <v>184</v>
      </c>
      <c r="C217" s="41">
        <v>2</v>
      </c>
      <c r="D217" s="42">
        <v>2</v>
      </c>
      <c r="E217" s="37" t="s">
        <v>188</v>
      </c>
      <c r="F217" s="47">
        <f t="shared" si="2"/>
        <v>0</v>
      </c>
      <c r="G217" s="45"/>
      <c r="H217" s="46"/>
    </row>
    <row r="218" spans="1:8" ht="18" customHeight="1" thickBot="1" x14ac:dyDescent="0.25">
      <c r="A218" s="40">
        <v>2823</v>
      </c>
      <c r="B218" s="52" t="s">
        <v>184</v>
      </c>
      <c r="C218" s="41">
        <v>2</v>
      </c>
      <c r="D218" s="42">
        <v>3</v>
      </c>
      <c r="E218" s="37" t="s">
        <v>189</v>
      </c>
      <c r="F218" s="47">
        <f t="shared" si="2"/>
        <v>41400</v>
      </c>
      <c r="G218" s="45">
        <v>41400</v>
      </c>
      <c r="H218" s="46"/>
    </row>
    <row r="219" spans="1:8" ht="15.75" thickBot="1" x14ac:dyDescent="0.25">
      <c r="A219" s="40">
        <v>2824</v>
      </c>
      <c r="B219" s="52" t="s">
        <v>184</v>
      </c>
      <c r="C219" s="41">
        <v>2</v>
      </c>
      <c r="D219" s="42">
        <v>4</v>
      </c>
      <c r="E219" s="37" t="s">
        <v>190</v>
      </c>
      <c r="F219" s="47">
        <f t="shared" si="2"/>
        <v>8000</v>
      </c>
      <c r="G219" s="45">
        <v>8000</v>
      </c>
      <c r="H219" s="46"/>
    </row>
    <row r="220" spans="1:8" ht="15.75" thickBot="1" x14ac:dyDescent="0.25">
      <c r="A220" s="40">
        <v>2825</v>
      </c>
      <c r="B220" s="52" t="s">
        <v>184</v>
      </c>
      <c r="C220" s="41">
        <v>2</v>
      </c>
      <c r="D220" s="42">
        <v>5</v>
      </c>
      <c r="E220" s="37" t="s">
        <v>191</v>
      </c>
      <c r="F220" s="47">
        <f t="shared" si="2"/>
        <v>0</v>
      </c>
      <c r="G220" s="45"/>
      <c r="H220" s="46"/>
    </row>
    <row r="221" spans="1:8" ht="15.75" thickBot="1" x14ac:dyDescent="0.25">
      <c r="A221" s="40">
        <v>2826</v>
      </c>
      <c r="B221" s="52" t="s">
        <v>184</v>
      </c>
      <c r="C221" s="41">
        <v>2</v>
      </c>
      <c r="D221" s="42">
        <v>6</v>
      </c>
      <c r="E221" s="37" t="s">
        <v>192</v>
      </c>
      <c r="F221" s="47">
        <f t="shared" si="2"/>
        <v>0</v>
      </c>
      <c r="G221" s="45"/>
      <c r="H221" s="46"/>
    </row>
    <row r="222" spans="1:8" ht="24.75" thickBot="1" x14ac:dyDescent="0.25">
      <c r="A222" s="40">
        <v>2827</v>
      </c>
      <c r="B222" s="52" t="s">
        <v>184</v>
      </c>
      <c r="C222" s="41">
        <v>2</v>
      </c>
      <c r="D222" s="42">
        <v>7</v>
      </c>
      <c r="E222" s="37" t="s">
        <v>193</v>
      </c>
      <c r="F222" s="47">
        <f t="shared" si="2"/>
        <v>0</v>
      </c>
      <c r="G222" s="45"/>
      <c r="H222" s="46"/>
    </row>
    <row r="223" spans="1:8" ht="29.25" customHeight="1" x14ac:dyDescent="0.2">
      <c r="A223" s="40">
        <v>2830</v>
      </c>
      <c r="B223" s="52" t="s">
        <v>184</v>
      </c>
      <c r="C223" s="41">
        <v>3</v>
      </c>
      <c r="D223" s="42">
        <v>0</v>
      </c>
      <c r="E223" s="37" t="s">
        <v>194</v>
      </c>
      <c r="F223" s="43">
        <f>SUM(F225:F227)</f>
        <v>0</v>
      </c>
      <c r="G223" s="43">
        <f>SUM(G225:G227)</f>
        <v>0</v>
      </c>
      <c r="H223" s="43">
        <f>SUM(H225:H227)</f>
        <v>0</v>
      </c>
    </row>
    <row r="224" spans="1:8" s="44" customFormat="1" ht="10.5" customHeight="1" x14ac:dyDescent="0.2">
      <c r="A224" s="40"/>
      <c r="B224" s="32"/>
      <c r="C224" s="41"/>
      <c r="D224" s="42"/>
      <c r="E224" s="37" t="s">
        <v>57</v>
      </c>
      <c r="F224" s="43"/>
      <c r="G224" s="45"/>
      <c r="H224" s="46"/>
    </row>
    <row r="225" spans="1:8" ht="15.75" thickBot="1" x14ac:dyDescent="0.25">
      <c r="A225" s="40">
        <v>2831</v>
      </c>
      <c r="B225" s="52" t="s">
        <v>184</v>
      </c>
      <c r="C225" s="41">
        <v>3</v>
      </c>
      <c r="D225" s="42">
        <v>1</v>
      </c>
      <c r="E225" s="37" t="s">
        <v>195</v>
      </c>
      <c r="F225" s="47">
        <f>SUM(G225:H225)</f>
        <v>0</v>
      </c>
      <c r="G225" s="45"/>
      <c r="H225" s="46"/>
    </row>
    <row r="226" spans="1:8" ht="15.75" thickBot="1" x14ac:dyDescent="0.25">
      <c r="A226" s="40">
        <v>2832</v>
      </c>
      <c r="B226" s="52" t="s">
        <v>184</v>
      </c>
      <c r="C226" s="41">
        <v>3</v>
      </c>
      <c r="D226" s="42">
        <v>2</v>
      </c>
      <c r="E226" s="37" t="s">
        <v>196</v>
      </c>
      <c r="F226" s="47">
        <f>SUM(G226:H226)</f>
        <v>0</v>
      </c>
      <c r="G226" s="45"/>
      <c r="H226" s="46"/>
    </row>
    <row r="227" spans="1:8" ht="18.75" customHeight="1" thickBot="1" x14ac:dyDescent="0.25">
      <c r="A227" s="40">
        <v>2833</v>
      </c>
      <c r="B227" s="52" t="s">
        <v>184</v>
      </c>
      <c r="C227" s="41">
        <v>3</v>
      </c>
      <c r="D227" s="42">
        <v>3</v>
      </c>
      <c r="E227" s="37" t="s">
        <v>197</v>
      </c>
      <c r="F227" s="47">
        <f>SUM(G227:H227)</f>
        <v>0</v>
      </c>
      <c r="G227" s="45"/>
      <c r="H227" s="46"/>
    </row>
    <row r="228" spans="1:8" ht="31.5" customHeight="1" x14ac:dyDescent="0.2">
      <c r="A228" s="40">
        <v>2840</v>
      </c>
      <c r="B228" s="52" t="s">
        <v>184</v>
      </c>
      <c r="C228" s="41">
        <v>4</v>
      </c>
      <c r="D228" s="42">
        <v>0</v>
      </c>
      <c r="E228" s="37" t="s">
        <v>198</v>
      </c>
      <c r="F228" s="43">
        <f>SUM(F230:F232)</f>
        <v>2000</v>
      </c>
      <c r="G228" s="43">
        <f>SUM(G230:G232)</f>
        <v>2000</v>
      </c>
      <c r="H228" s="43">
        <f>SUM(H230:H232)</f>
        <v>0</v>
      </c>
    </row>
    <row r="229" spans="1:8" s="44" customFormat="1" ht="16.5" customHeight="1" x14ac:dyDescent="0.2">
      <c r="A229" s="40"/>
      <c r="B229" s="32"/>
      <c r="C229" s="41"/>
      <c r="D229" s="42"/>
      <c r="E229" s="37" t="s">
        <v>57</v>
      </c>
      <c r="F229" s="43"/>
      <c r="G229" s="45"/>
      <c r="H229" s="46"/>
    </row>
    <row r="230" spans="1:8" ht="31.5" customHeight="1" thickBot="1" x14ac:dyDescent="0.25">
      <c r="A230" s="40">
        <v>2841</v>
      </c>
      <c r="B230" s="52" t="s">
        <v>184</v>
      </c>
      <c r="C230" s="41">
        <v>4</v>
      </c>
      <c r="D230" s="42">
        <v>1</v>
      </c>
      <c r="E230" s="37" t="s">
        <v>199</v>
      </c>
      <c r="F230" s="47">
        <f>SUM(G230:H230)</f>
        <v>2000</v>
      </c>
      <c r="G230" s="45">
        <v>2000</v>
      </c>
      <c r="H230" s="46"/>
    </row>
    <row r="231" spans="1:8" ht="37.5" customHeight="1" thickBot="1" x14ac:dyDescent="0.25">
      <c r="A231" s="40">
        <v>2842</v>
      </c>
      <c r="B231" s="52" t="s">
        <v>184</v>
      </c>
      <c r="C231" s="41">
        <v>4</v>
      </c>
      <c r="D231" s="42">
        <v>2</v>
      </c>
      <c r="E231" s="37" t="s">
        <v>200</v>
      </c>
      <c r="F231" s="47">
        <f>SUM(G231:H231)</f>
        <v>0</v>
      </c>
      <c r="G231" s="45"/>
      <c r="H231" s="46"/>
    </row>
    <row r="232" spans="1:8" ht="33.75" customHeight="1" thickBot="1" x14ac:dyDescent="0.25">
      <c r="A232" s="40">
        <v>2843</v>
      </c>
      <c r="B232" s="52" t="s">
        <v>184</v>
      </c>
      <c r="C232" s="41">
        <v>4</v>
      </c>
      <c r="D232" s="42">
        <v>3</v>
      </c>
      <c r="E232" s="37" t="s">
        <v>198</v>
      </c>
      <c r="F232" s="47">
        <f>SUM(G232:H232)</f>
        <v>0</v>
      </c>
      <c r="G232" s="45"/>
      <c r="H232" s="46"/>
    </row>
    <row r="233" spans="1:8" ht="26.25" customHeight="1" x14ac:dyDescent="0.2">
      <c r="A233" s="40">
        <v>2850</v>
      </c>
      <c r="B233" s="52" t="s">
        <v>184</v>
      </c>
      <c r="C233" s="41">
        <v>5</v>
      </c>
      <c r="D233" s="42">
        <v>0</v>
      </c>
      <c r="E233" s="53" t="s">
        <v>201</v>
      </c>
      <c r="F233" s="43">
        <f>SUM(F235)</f>
        <v>0</v>
      </c>
      <c r="G233" s="43">
        <f>SUM(G235)</f>
        <v>0</v>
      </c>
      <c r="H233" s="43">
        <f>SUM(H235)</f>
        <v>0</v>
      </c>
    </row>
    <row r="234" spans="1:8" s="44" customFormat="1" ht="10.5" customHeight="1" x14ac:dyDescent="0.2">
      <c r="A234" s="40"/>
      <c r="B234" s="32"/>
      <c r="C234" s="41"/>
      <c r="D234" s="42"/>
      <c r="E234" s="37" t="s">
        <v>57</v>
      </c>
      <c r="F234" s="50"/>
      <c r="G234" s="50"/>
      <c r="H234" s="50"/>
    </row>
    <row r="235" spans="1:8" ht="24" customHeight="1" thickBot="1" x14ac:dyDescent="0.25">
      <c r="A235" s="40">
        <v>2851</v>
      </c>
      <c r="B235" s="52" t="s">
        <v>184</v>
      </c>
      <c r="C235" s="41">
        <v>5</v>
      </c>
      <c r="D235" s="42">
        <v>1</v>
      </c>
      <c r="E235" s="53" t="s">
        <v>201</v>
      </c>
      <c r="F235" s="47">
        <f>SUM(G235:H235)</f>
        <v>0</v>
      </c>
      <c r="G235" s="48"/>
      <c r="H235" s="49"/>
    </row>
    <row r="236" spans="1:8" ht="27" customHeight="1" x14ac:dyDescent="0.2">
      <c r="A236" s="40">
        <v>2860</v>
      </c>
      <c r="B236" s="52" t="s">
        <v>184</v>
      </c>
      <c r="C236" s="41">
        <v>6</v>
      </c>
      <c r="D236" s="42">
        <v>0</v>
      </c>
      <c r="E236" s="53" t="s">
        <v>202</v>
      </c>
      <c r="F236" s="43">
        <f>SUM(F238)</f>
        <v>0</v>
      </c>
      <c r="G236" s="43">
        <f>SUM(G238)</f>
        <v>0</v>
      </c>
      <c r="H236" s="43">
        <f>SUM(H238)</f>
        <v>0</v>
      </c>
    </row>
    <row r="237" spans="1:8" s="44" customFormat="1" ht="10.5" customHeight="1" x14ac:dyDescent="0.2">
      <c r="A237" s="40"/>
      <c r="B237" s="32"/>
      <c r="C237" s="41"/>
      <c r="D237" s="42"/>
      <c r="E237" s="37" t="s">
        <v>57</v>
      </c>
      <c r="F237" s="50"/>
      <c r="G237" s="50"/>
      <c r="H237" s="50"/>
    </row>
    <row r="238" spans="1:8" ht="18" customHeight="1" thickBot="1" x14ac:dyDescent="0.25">
      <c r="A238" s="40">
        <v>2861</v>
      </c>
      <c r="B238" s="52" t="s">
        <v>184</v>
      </c>
      <c r="C238" s="41">
        <v>6</v>
      </c>
      <c r="D238" s="42">
        <v>1</v>
      </c>
      <c r="E238" s="53" t="s">
        <v>202</v>
      </c>
      <c r="F238" s="47">
        <f>SUM(G238:H238)</f>
        <v>0</v>
      </c>
      <c r="G238" s="48"/>
      <c r="H238" s="49"/>
    </row>
    <row r="239" spans="1:8" s="36" customFormat="1" ht="44.25" customHeight="1" x14ac:dyDescent="0.25">
      <c r="A239" s="40">
        <v>2900</v>
      </c>
      <c r="B239" s="145" t="s">
        <v>203</v>
      </c>
      <c r="C239" s="146">
        <v>0</v>
      </c>
      <c r="D239" s="147">
        <v>0</v>
      </c>
      <c r="E239" s="144" t="s">
        <v>542</v>
      </c>
      <c r="F239" s="148">
        <f>SUM(F241,F245,F249,F253,F257,F261,F264,F267)</f>
        <v>151760</v>
      </c>
      <c r="G239" s="148">
        <f>SUM(G241,G245,G249,G253,G257,G261,G264,G267)</f>
        <v>151760</v>
      </c>
      <c r="H239" s="148">
        <f>SUM(H241,H245,H249,H253,H257,H261,H264,H267)</f>
        <v>0</v>
      </c>
    </row>
    <row r="240" spans="1:8" ht="11.25" customHeight="1" x14ac:dyDescent="0.2">
      <c r="A240" s="31"/>
      <c r="B240" s="32"/>
      <c r="C240" s="33"/>
      <c r="D240" s="34"/>
      <c r="E240" s="37" t="s">
        <v>2</v>
      </c>
      <c r="F240" s="35"/>
      <c r="G240" s="38"/>
      <c r="H240" s="39"/>
    </row>
    <row r="241" spans="1:8" ht="24.75" customHeight="1" x14ac:dyDescent="0.2">
      <c r="A241" s="40">
        <v>2910</v>
      </c>
      <c r="B241" s="52" t="s">
        <v>203</v>
      </c>
      <c r="C241" s="41">
        <v>1</v>
      </c>
      <c r="D241" s="42">
        <v>0</v>
      </c>
      <c r="E241" s="37" t="s">
        <v>204</v>
      </c>
      <c r="F241" s="50">
        <f>SUM(F243:F244)</f>
        <v>61100</v>
      </c>
      <c r="G241" s="50">
        <f>SUM(G243:G244)</f>
        <v>61100</v>
      </c>
      <c r="H241" s="50">
        <f>SUM(H243:H244)</f>
        <v>0</v>
      </c>
    </row>
    <row r="242" spans="1:8" s="44" customFormat="1" ht="10.5" customHeight="1" x14ac:dyDescent="0.2">
      <c r="A242" s="40"/>
      <c r="B242" s="32"/>
      <c r="C242" s="41"/>
      <c r="D242" s="42"/>
      <c r="E242" s="37" t="s">
        <v>57</v>
      </c>
      <c r="F242" s="50"/>
      <c r="G242" s="50"/>
      <c r="H242" s="50"/>
    </row>
    <row r="243" spans="1:8" ht="19.5" customHeight="1" thickBot="1" x14ac:dyDescent="0.25">
      <c r="A243" s="40">
        <v>2911</v>
      </c>
      <c r="B243" s="52" t="s">
        <v>203</v>
      </c>
      <c r="C243" s="41">
        <v>1</v>
      </c>
      <c r="D243" s="42">
        <v>1</v>
      </c>
      <c r="E243" s="37" t="s">
        <v>205</v>
      </c>
      <c r="F243" s="47">
        <f>SUM(G243:H243)</f>
        <v>60600</v>
      </c>
      <c r="G243" s="48">
        <v>60600</v>
      </c>
      <c r="H243" s="49"/>
    </row>
    <row r="244" spans="1:8" ht="18" customHeight="1" thickBot="1" x14ac:dyDescent="0.25">
      <c r="A244" s="40">
        <v>2912</v>
      </c>
      <c r="B244" s="52" t="s">
        <v>203</v>
      </c>
      <c r="C244" s="41">
        <v>1</v>
      </c>
      <c r="D244" s="42">
        <v>2</v>
      </c>
      <c r="E244" s="37" t="s">
        <v>206</v>
      </c>
      <c r="F244" s="47">
        <f>SUM(G244:H244)</f>
        <v>500</v>
      </c>
      <c r="G244" s="48">
        <v>500</v>
      </c>
      <c r="H244" s="49"/>
    </row>
    <row r="245" spans="1:8" ht="16.5" customHeight="1" x14ac:dyDescent="0.2">
      <c r="A245" s="40">
        <v>2920</v>
      </c>
      <c r="B245" s="52" t="s">
        <v>203</v>
      </c>
      <c r="C245" s="41">
        <v>2</v>
      </c>
      <c r="D245" s="42">
        <v>0</v>
      </c>
      <c r="E245" s="37" t="s">
        <v>207</v>
      </c>
      <c r="F245" s="50">
        <f>SUM(F247:F248)</f>
        <v>1400</v>
      </c>
      <c r="G245" s="50">
        <f>SUM(G247:G248)</f>
        <v>1400</v>
      </c>
      <c r="H245" s="50">
        <f>SUM(H247:H248)</f>
        <v>0</v>
      </c>
    </row>
    <row r="246" spans="1:8" s="44" customFormat="1" ht="10.5" customHeight="1" x14ac:dyDescent="0.2">
      <c r="A246" s="40"/>
      <c r="B246" s="32"/>
      <c r="C246" s="41"/>
      <c r="D246" s="42"/>
      <c r="E246" s="37" t="s">
        <v>57</v>
      </c>
      <c r="F246" s="50"/>
      <c r="G246" s="50"/>
      <c r="H246" s="50"/>
    </row>
    <row r="247" spans="1:8" ht="17.25" customHeight="1" thickBot="1" x14ac:dyDescent="0.25">
      <c r="A247" s="40">
        <v>2921</v>
      </c>
      <c r="B247" s="52" t="s">
        <v>203</v>
      </c>
      <c r="C247" s="41">
        <v>2</v>
      </c>
      <c r="D247" s="42">
        <v>1</v>
      </c>
      <c r="E247" s="37" t="s">
        <v>208</v>
      </c>
      <c r="F247" s="47">
        <f>SUM(G247:H247)</f>
        <v>1400</v>
      </c>
      <c r="G247" s="48">
        <v>1400</v>
      </c>
      <c r="H247" s="49"/>
    </row>
    <row r="248" spans="1:8" ht="19.5" customHeight="1" thickBot="1" x14ac:dyDescent="0.25">
      <c r="A248" s="40">
        <v>2922</v>
      </c>
      <c r="B248" s="52" t="s">
        <v>203</v>
      </c>
      <c r="C248" s="41">
        <v>2</v>
      </c>
      <c r="D248" s="42">
        <v>2</v>
      </c>
      <c r="E248" s="37" t="s">
        <v>209</v>
      </c>
      <c r="F248" s="47">
        <f>SUM(G248:H248)</f>
        <v>0</v>
      </c>
      <c r="G248" s="48"/>
      <c r="H248" s="49"/>
    </row>
    <row r="249" spans="1:8" ht="34.5" customHeight="1" x14ac:dyDescent="0.2">
      <c r="A249" s="40">
        <v>2930</v>
      </c>
      <c r="B249" s="52" t="s">
        <v>203</v>
      </c>
      <c r="C249" s="41">
        <v>3</v>
      </c>
      <c r="D249" s="42">
        <v>0</v>
      </c>
      <c r="E249" s="37" t="s">
        <v>210</v>
      </c>
      <c r="F249" s="50">
        <f>SUM(F251:F252)</f>
        <v>0</v>
      </c>
      <c r="G249" s="50">
        <f>SUM(G251:G252)</f>
        <v>0</v>
      </c>
      <c r="H249" s="50">
        <f>SUM(H251:H252)</f>
        <v>0</v>
      </c>
    </row>
    <row r="250" spans="1:8" s="44" customFormat="1" ht="18" customHeight="1" x14ac:dyDescent="0.2">
      <c r="A250" s="40"/>
      <c r="B250" s="32"/>
      <c r="C250" s="41"/>
      <c r="D250" s="42"/>
      <c r="E250" s="37" t="s">
        <v>57</v>
      </c>
      <c r="F250" s="50"/>
      <c r="G250" s="50"/>
      <c r="H250" s="50"/>
    </row>
    <row r="251" spans="1:8" ht="25.5" customHeight="1" thickBot="1" x14ac:dyDescent="0.25">
      <c r="A251" s="40">
        <v>2931</v>
      </c>
      <c r="B251" s="52" t="s">
        <v>203</v>
      </c>
      <c r="C251" s="41">
        <v>3</v>
      </c>
      <c r="D251" s="42">
        <v>1</v>
      </c>
      <c r="E251" s="37" t="s">
        <v>211</v>
      </c>
      <c r="F251" s="47">
        <f>SUM(G251:H251)</f>
        <v>0</v>
      </c>
      <c r="G251" s="48"/>
      <c r="H251" s="49"/>
    </row>
    <row r="252" spans="1:8" ht="15.75" thickBot="1" x14ac:dyDescent="0.25">
      <c r="A252" s="40">
        <v>2932</v>
      </c>
      <c r="B252" s="52" t="s">
        <v>203</v>
      </c>
      <c r="C252" s="41">
        <v>3</v>
      </c>
      <c r="D252" s="42">
        <v>2</v>
      </c>
      <c r="E252" s="37" t="s">
        <v>212</v>
      </c>
      <c r="F252" s="47">
        <f>SUM(G252:H252)</f>
        <v>0</v>
      </c>
      <c r="G252" s="48"/>
      <c r="H252" s="49"/>
    </row>
    <row r="253" spans="1:8" ht="16.5" customHeight="1" x14ac:dyDescent="0.2">
      <c r="A253" s="40">
        <v>2940</v>
      </c>
      <c r="B253" s="52" t="s">
        <v>203</v>
      </c>
      <c r="C253" s="41">
        <v>4</v>
      </c>
      <c r="D253" s="42">
        <v>0</v>
      </c>
      <c r="E253" s="37" t="s">
        <v>213</v>
      </c>
      <c r="F253" s="50">
        <f>SUM(F255:F256)</f>
        <v>0</v>
      </c>
      <c r="G253" s="50">
        <f>SUM(G255:G256)</f>
        <v>0</v>
      </c>
      <c r="H253" s="50">
        <f>SUM(H255:H256)</f>
        <v>0</v>
      </c>
    </row>
    <row r="254" spans="1:8" s="44" customFormat="1" ht="12.75" customHeight="1" x14ac:dyDescent="0.2">
      <c r="A254" s="40"/>
      <c r="B254" s="32"/>
      <c r="C254" s="41"/>
      <c r="D254" s="42"/>
      <c r="E254" s="37" t="s">
        <v>57</v>
      </c>
      <c r="F254" s="50"/>
      <c r="G254" s="50"/>
      <c r="H254" s="50"/>
    </row>
    <row r="255" spans="1:8" ht="18.75" customHeight="1" thickBot="1" x14ac:dyDescent="0.25">
      <c r="A255" s="40">
        <v>2941</v>
      </c>
      <c r="B255" s="52" t="s">
        <v>203</v>
      </c>
      <c r="C255" s="41">
        <v>4</v>
      </c>
      <c r="D255" s="42">
        <v>1</v>
      </c>
      <c r="E255" s="37" t="s">
        <v>214</v>
      </c>
      <c r="F255" s="47">
        <f>SUM(G255:H255)</f>
        <v>0</v>
      </c>
      <c r="G255" s="48"/>
      <c r="H255" s="49"/>
    </row>
    <row r="256" spans="1:8" ht="15.75" customHeight="1" thickBot="1" x14ac:dyDescent="0.25">
      <c r="A256" s="40">
        <v>2942</v>
      </c>
      <c r="B256" s="52" t="s">
        <v>203</v>
      </c>
      <c r="C256" s="41">
        <v>4</v>
      </c>
      <c r="D256" s="42">
        <v>2</v>
      </c>
      <c r="E256" s="37" t="s">
        <v>215</v>
      </c>
      <c r="F256" s="47">
        <f>SUM(G256:H256)</f>
        <v>0</v>
      </c>
      <c r="G256" s="48"/>
      <c r="H256" s="49"/>
    </row>
    <row r="257" spans="1:8" ht="15.75" customHeight="1" x14ac:dyDescent="0.2">
      <c r="A257" s="40">
        <v>2950</v>
      </c>
      <c r="B257" s="52" t="s">
        <v>203</v>
      </c>
      <c r="C257" s="41">
        <v>5</v>
      </c>
      <c r="D257" s="42">
        <v>0</v>
      </c>
      <c r="E257" s="37" t="s">
        <v>216</v>
      </c>
      <c r="F257" s="50">
        <f>SUM(F259:F260)</f>
        <v>89260</v>
      </c>
      <c r="G257" s="50">
        <f>SUM(G259:G260)</f>
        <v>89260</v>
      </c>
      <c r="H257" s="50">
        <f>SUM(H259:H260)</f>
        <v>0</v>
      </c>
    </row>
    <row r="258" spans="1:8" s="44" customFormat="1" ht="10.5" customHeight="1" x14ac:dyDescent="0.2">
      <c r="A258" s="40"/>
      <c r="B258" s="32"/>
      <c r="C258" s="41"/>
      <c r="D258" s="42"/>
      <c r="E258" s="37" t="s">
        <v>57</v>
      </c>
      <c r="F258" s="50"/>
      <c r="G258" s="50"/>
      <c r="H258" s="50"/>
    </row>
    <row r="259" spans="1:8" ht="15.75" thickBot="1" x14ac:dyDescent="0.25">
      <c r="A259" s="40">
        <v>2951</v>
      </c>
      <c r="B259" s="52" t="s">
        <v>203</v>
      </c>
      <c r="C259" s="41">
        <v>5</v>
      </c>
      <c r="D259" s="42">
        <v>1</v>
      </c>
      <c r="E259" s="37" t="s">
        <v>217</v>
      </c>
      <c r="F259" s="47">
        <f>SUM(G259:H259)</f>
        <v>89260</v>
      </c>
      <c r="G259" s="48">
        <v>89260</v>
      </c>
      <c r="H259" s="49"/>
    </row>
    <row r="260" spans="1:8" ht="16.5" customHeight="1" thickBot="1" x14ac:dyDescent="0.25">
      <c r="A260" s="40">
        <v>2952</v>
      </c>
      <c r="B260" s="52" t="s">
        <v>203</v>
      </c>
      <c r="C260" s="41">
        <v>5</v>
      </c>
      <c r="D260" s="42">
        <v>2</v>
      </c>
      <c r="E260" s="37" t="s">
        <v>218</v>
      </c>
      <c r="F260" s="47">
        <f>SUM(G260:H260)</f>
        <v>0</v>
      </c>
      <c r="G260" s="48"/>
      <c r="H260" s="49"/>
    </row>
    <row r="261" spans="1:8" ht="27.75" customHeight="1" x14ac:dyDescent="0.2">
      <c r="A261" s="40">
        <v>2960</v>
      </c>
      <c r="B261" s="52" t="s">
        <v>203</v>
      </c>
      <c r="C261" s="41">
        <v>6</v>
      </c>
      <c r="D261" s="42">
        <v>0</v>
      </c>
      <c r="E261" s="37" t="s">
        <v>219</v>
      </c>
      <c r="F261" s="43">
        <f>SUM(F263)</f>
        <v>0</v>
      </c>
      <c r="G261" s="43">
        <f>SUM(G263)</f>
        <v>0</v>
      </c>
      <c r="H261" s="43">
        <f>SUM(H263)</f>
        <v>0</v>
      </c>
    </row>
    <row r="262" spans="1:8" s="44" customFormat="1" ht="14.25" customHeight="1" x14ac:dyDescent="0.2">
      <c r="A262" s="40"/>
      <c r="B262" s="32"/>
      <c r="C262" s="41"/>
      <c r="D262" s="42"/>
      <c r="E262" s="37" t="s">
        <v>57</v>
      </c>
      <c r="F262" s="50"/>
      <c r="G262" s="50"/>
      <c r="H262" s="50"/>
    </row>
    <row r="263" spans="1:8" ht="31.5" customHeight="1" thickBot="1" x14ac:dyDescent="0.25">
      <c r="A263" s="54">
        <v>2961</v>
      </c>
      <c r="B263" s="41" t="s">
        <v>203</v>
      </c>
      <c r="C263" s="41">
        <v>6</v>
      </c>
      <c r="D263" s="41">
        <v>1</v>
      </c>
      <c r="E263" s="55" t="s">
        <v>219</v>
      </c>
      <c r="F263" s="47">
        <f>SUM(G263:H263)</f>
        <v>0</v>
      </c>
      <c r="G263" s="48"/>
      <c r="H263" s="49"/>
    </row>
    <row r="264" spans="1:8" ht="26.25" customHeight="1" x14ac:dyDescent="0.2">
      <c r="A264" s="54">
        <v>2970</v>
      </c>
      <c r="B264" s="41" t="s">
        <v>203</v>
      </c>
      <c r="C264" s="41">
        <v>7</v>
      </c>
      <c r="D264" s="41">
        <v>0</v>
      </c>
      <c r="E264" s="55" t="s">
        <v>220</v>
      </c>
      <c r="F264" s="43">
        <f>SUM(F266)</f>
        <v>0</v>
      </c>
      <c r="G264" s="43">
        <f>SUM(G266)</f>
        <v>0</v>
      </c>
      <c r="H264" s="43">
        <f>SUM(H266)</f>
        <v>0</v>
      </c>
    </row>
    <row r="265" spans="1:8" s="44" customFormat="1" ht="10.5" customHeight="1" x14ac:dyDescent="0.2">
      <c r="A265" s="54"/>
      <c r="B265" s="41"/>
      <c r="C265" s="41"/>
      <c r="D265" s="41"/>
      <c r="E265" s="55" t="s">
        <v>57</v>
      </c>
      <c r="F265" s="50"/>
      <c r="G265" s="50"/>
      <c r="H265" s="50"/>
    </row>
    <row r="266" spans="1:8" ht="27.75" customHeight="1" thickBot="1" x14ac:dyDescent="0.25">
      <c r="A266" s="54">
        <v>2971</v>
      </c>
      <c r="B266" s="41" t="s">
        <v>203</v>
      </c>
      <c r="C266" s="41">
        <v>7</v>
      </c>
      <c r="D266" s="41">
        <v>1</v>
      </c>
      <c r="E266" s="55" t="s">
        <v>220</v>
      </c>
      <c r="F266" s="47">
        <f>SUM(G266:H266)</f>
        <v>0</v>
      </c>
      <c r="G266" s="48"/>
      <c r="H266" s="49"/>
    </row>
    <row r="267" spans="1:8" ht="15.75" customHeight="1" x14ac:dyDescent="0.2">
      <c r="A267" s="54">
        <v>2980</v>
      </c>
      <c r="B267" s="41" t="s">
        <v>203</v>
      </c>
      <c r="C267" s="41">
        <v>8</v>
      </c>
      <c r="D267" s="41">
        <v>0</v>
      </c>
      <c r="E267" s="55" t="s">
        <v>221</v>
      </c>
      <c r="F267" s="43">
        <f>SUM(F269)</f>
        <v>0</v>
      </c>
      <c r="G267" s="43">
        <f>SUM(G269)</f>
        <v>0</v>
      </c>
      <c r="H267" s="43">
        <f>SUM(H269)</f>
        <v>0</v>
      </c>
    </row>
    <row r="268" spans="1:8" s="44" customFormat="1" ht="10.5" customHeight="1" x14ac:dyDescent="0.2">
      <c r="A268" s="54"/>
      <c r="B268" s="41"/>
      <c r="C268" s="41"/>
      <c r="D268" s="41"/>
      <c r="E268" s="55" t="s">
        <v>57</v>
      </c>
      <c r="F268" s="50"/>
      <c r="G268" s="50"/>
      <c r="H268" s="50"/>
    </row>
    <row r="269" spans="1:8" ht="15" customHeight="1" thickBot="1" x14ac:dyDescent="0.25">
      <c r="A269" s="54">
        <v>2981</v>
      </c>
      <c r="B269" s="41" t="s">
        <v>203</v>
      </c>
      <c r="C269" s="41">
        <v>8</v>
      </c>
      <c r="D269" s="41">
        <v>1</v>
      </c>
      <c r="E269" s="55" t="s">
        <v>221</v>
      </c>
      <c r="F269" s="47">
        <f>SUM(G269:H269)</f>
        <v>0</v>
      </c>
      <c r="G269" s="48"/>
      <c r="H269" s="49"/>
    </row>
    <row r="270" spans="1:8" s="36" customFormat="1" ht="38.25" customHeight="1" x14ac:dyDescent="0.25">
      <c r="A270" s="54">
        <v>3000</v>
      </c>
      <c r="B270" s="146" t="s">
        <v>222</v>
      </c>
      <c r="C270" s="146">
        <v>0</v>
      </c>
      <c r="D270" s="146">
        <v>0</v>
      </c>
      <c r="E270" s="158" t="s">
        <v>543</v>
      </c>
      <c r="F270" s="159">
        <f>SUM(F272,F276,F279,F282,F285,F288,F291,F294,F298)</f>
        <v>6000</v>
      </c>
      <c r="G270" s="159">
        <f>SUM(G272,G276,G279,G282,G285,G288,G291,G294,G298)</f>
        <v>6000</v>
      </c>
      <c r="H270" s="159">
        <f>SUM(H272,H276,H279,H282,H285,H288,H291,H294,H298)</f>
        <v>0</v>
      </c>
    </row>
    <row r="271" spans="1:8" ht="11.25" customHeight="1" x14ac:dyDescent="0.2">
      <c r="A271" s="54"/>
      <c r="B271" s="41"/>
      <c r="C271" s="41"/>
      <c r="D271" s="41"/>
      <c r="E271" s="55" t="s">
        <v>2</v>
      </c>
      <c r="F271" s="50"/>
      <c r="G271" s="50"/>
      <c r="H271" s="50"/>
    </row>
    <row r="272" spans="1:8" ht="18" customHeight="1" x14ac:dyDescent="0.2">
      <c r="A272" s="54">
        <v>3010</v>
      </c>
      <c r="B272" s="41" t="s">
        <v>222</v>
      </c>
      <c r="C272" s="41">
        <v>1</v>
      </c>
      <c r="D272" s="41">
        <v>0</v>
      </c>
      <c r="E272" s="55" t="s">
        <v>223</v>
      </c>
      <c r="F272" s="50">
        <f>SUM(F274:F275)</f>
        <v>0</v>
      </c>
      <c r="G272" s="50">
        <f>SUM(G274:G275)</f>
        <v>0</v>
      </c>
      <c r="H272" s="50">
        <f>SUM(H274:H275)</f>
        <v>0</v>
      </c>
    </row>
    <row r="273" spans="1:8" s="44" customFormat="1" ht="16.5" customHeight="1" x14ac:dyDescent="0.2">
      <c r="A273" s="54"/>
      <c r="B273" s="41"/>
      <c r="C273" s="41"/>
      <c r="D273" s="41"/>
      <c r="E273" s="55" t="s">
        <v>57</v>
      </c>
      <c r="F273" s="50"/>
      <c r="G273" s="50"/>
      <c r="H273" s="50"/>
    </row>
    <row r="274" spans="1:8" ht="18.75" customHeight="1" thickBot="1" x14ac:dyDescent="0.25">
      <c r="A274" s="54">
        <v>3011</v>
      </c>
      <c r="B274" s="41" t="s">
        <v>222</v>
      </c>
      <c r="C274" s="41">
        <v>1</v>
      </c>
      <c r="D274" s="41">
        <v>1</v>
      </c>
      <c r="E274" s="55" t="s">
        <v>224</v>
      </c>
      <c r="F274" s="47">
        <f>SUM(G274:H274)</f>
        <v>0</v>
      </c>
      <c r="G274" s="48"/>
      <c r="H274" s="49"/>
    </row>
    <row r="275" spans="1:8" ht="17.25" customHeight="1" thickBot="1" x14ac:dyDescent="0.25">
      <c r="A275" s="54">
        <v>3012</v>
      </c>
      <c r="B275" s="41" t="s">
        <v>222</v>
      </c>
      <c r="C275" s="41">
        <v>1</v>
      </c>
      <c r="D275" s="41">
        <v>2</v>
      </c>
      <c r="E275" s="55" t="s">
        <v>225</v>
      </c>
      <c r="F275" s="47">
        <f>SUM(G275:H275)</f>
        <v>0</v>
      </c>
      <c r="G275" s="48"/>
      <c r="H275" s="49"/>
    </row>
    <row r="276" spans="1:8" ht="15" customHeight="1" x14ac:dyDescent="0.2">
      <c r="A276" s="54">
        <v>3020</v>
      </c>
      <c r="B276" s="41" t="s">
        <v>222</v>
      </c>
      <c r="C276" s="41">
        <v>2</v>
      </c>
      <c r="D276" s="41">
        <v>0</v>
      </c>
      <c r="E276" s="55" t="s">
        <v>226</v>
      </c>
      <c r="F276" s="43">
        <f>SUM(F278)</f>
        <v>0</v>
      </c>
      <c r="G276" s="43">
        <f>SUM(G278)</f>
        <v>0</v>
      </c>
      <c r="H276" s="43">
        <f>SUM(H278)</f>
        <v>0</v>
      </c>
    </row>
    <row r="277" spans="1:8" s="44" customFormat="1" ht="10.5" customHeight="1" x14ac:dyDescent="0.2">
      <c r="A277" s="54"/>
      <c r="B277" s="41"/>
      <c r="C277" s="41"/>
      <c r="D277" s="41"/>
      <c r="E277" s="55" t="s">
        <v>57</v>
      </c>
      <c r="F277" s="50"/>
      <c r="G277" s="50"/>
      <c r="H277" s="50"/>
    </row>
    <row r="278" spans="1:8" ht="15.75" customHeight="1" thickBot="1" x14ac:dyDescent="0.25">
      <c r="A278" s="54">
        <v>3021</v>
      </c>
      <c r="B278" s="41" t="s">
        <v>222</v>
      </c>
      <c r="C278" s="41">
        <v>2</v>
      </c>
      <c r="D278" s="41">
        <v>1</v>
      </c>
      <c r="E278" s="55" t="s">
        <v>226</v>
      </c>
      <c r="F278" s="47">
        <f>SUM(G278:H278)</f>
        <v>0</v>
      </c>
      <c r="G278" s="48"/>
      <c r="H278" s="49"/>
    </row>
    <row r="279" spans="1:8" ht="14.25" customHeight="1" x14ac:dyDescent="0.2">
      <c r="A279" s="54">
        <v>3030</v>
      </c>
      <c r="B279" s="41" t="s">
        <v>222</v>
      </c>
      <c r="C279" s="41">
        <v>3</v>
      </c>
      <c r="D279" s="41">
        <v>0</v>
      </c>
      <c r="E279" s="55" t="s">
        <v>227</v>
      </c>
      <c r="F279" s="43">
        <f>SUM(F281)</f>
        <v>0</v>
      </c>
      <c r="G279" s="43">
        <f>SUM(G281)</f>
        <v>0</v>
      </c>
      <c r="H279" s="43">
        <f>SUM(H281)</f>
        <v>0</v>
      </c>
    </row>
    <row r="280" spans="1:8" s="44" customFormat="1" x14ac:dyDescent="0.2">
      <c r="A280" s="54"/>
      <c r="B280" s="41"/>
      <c r="C280" s="41"/>
      <c r="D280" s="41"/>
      <c r="E280" s="55" t="s">
        <v>57</v>
      </c>
      <c r="F280" s="50"/>
      <c r="G280" s="50"/>
      <c r="H280" s="50"/>
    </row>
    <row r="281" spans="1:8" s="44" customFormat="1" ht="15.75" thickBot="1" x14ac:dyDescent="0.25">
      <c r="A281" s="54">
        <v>3031</v>
      </c>
      <c r="B281" s="41" t="s">
        <v>222</v>
      </c>
      <c r="C281" s="41">
        <v>3</v>
      </c>
      <c r="D281" s="41" t="s">
        <v>55</v>
      </c>
      <c r="E281" s="55" t="s">
        <v>227</v>
      </c>
      <c r="F281" s="47">
        <f>SUM(G281:H281)</f>
        <v>0</v>
      </c>
      <c r="G281" s="48"/>
      <c r="H281" s="49"/>
    </row>
    <row r="282" spans="1:8" ht="18" customHeight="1" x14ac:dyDescent="0.2">
      <c r="A282" s="54">
        <v>3040</v>
      </c>
      <c r="B282" s="41" t="s">
        <v>222</v>
      </c>
      <c r="C282" s="41">
        <v>4</v>
      </c>
      <c r="D282" s="41">
        <v>0</v>
      </c>
      <c r="E282" s="55" t="s">
        <v>228</v>
      </c>
      <c r="F282" s="43">
        <f>SUM(F284)</f>
        <v>6000</v>
      </c>
      <c r="G282" s="43">
        <f>SUM(G284)</f>
        <v>6000</v>
      </c>
      <c r="H282" s="43">
        <f>SUM(H284)</f>
        <v>0</v>
      </c>
    </row>
    <row r="283" spans="1:8" s="44" customFormat="1" ht="10.5" customHeight="1" x14ac:dyDescent="0.2">
      <c r="A283" s="54"/>
      <c r="B283" s="41"/>
      <c r="C283" s="41"/>
      <c r="D283" s="41"/>
      <c r="E283" s="55" t="s">
        <v>57</v>
      </c>
      <c r="F283" s="50"/>
      <c r="G283" s="50"/>
      <c r="H283" s="50"/>
    </row>
    <row r="284" spans="1:8" ht="16.5" customHeight="1" thickBot="1" x14ac:dyDescent="0.25">
      <c r="A284" s="54">
        <v>3041</v>
      </c>
      <c r="B284" s="41" t="s">
        <v>222</v>
      </c>
      <c r="C284" s="41">
        <v>4</v>
      </c>
      <c r="D284" s="41">
        <v>1</v>
      </c>
      <c r="E284" s="55" t="s">
        <v>228</v>
      </c>
      <c r="F284" s="47">
        <f>SUM(G284:H284)</f>
        <v>6000</v>
      </c>
      <c r="G284" s="48">
        <v>6000</v>
      </c>
      <c r="H284" s="49"/>
    </row>
    <row r="285" spans="1:8" ht="12" customHeight="1" x14ac:dyDescent="0.2">
      <c r="A285" s="54">
        <v>3050</v>
      </c>
      <c r="B285" s="41" t="s">
        <v>222</v>
      </c>
      <c r="C285" s="41">
        <v>5</v>
      </c>
      <c r="D285" s="41">
        <v>0</v>
      </c>
      <c r="E285" s="55" t="s">
        <v>229</v>
      </c>
      <c r="F285" s="43">
        <f>SUM(F287)</f>
        <v>0</v>
      </c>
      <c r="G285" s="43">
        <f>SUM(G287)</f>
        <v>0</v>
      </c>
      <c r="H285" s="43">
        <f>SUM(H287)</f>
        <v>0</v>
      </c>
    </row>
    <row r="286" spans="1:8" s="44" customFormat="1" ht="10.5" customHeight="1" x14ac:dyDescent="0.2">
      <c r="A286" s="54"/>
      <c r="B286" s="41"/>
      <c r="C286" s="41"/>
      <c r="D286" s="41"/>
      <c r="E286" s="55" t="s">
        <v>57</v>
      </c>
      <c r="F286" s="50"/>
      <c r="G286" s="50"/>
      <c r="H286" s="50"/>
    </row>
    <row r="287" spans="1:8" ht="15.75" customHeight="1" thickBot="1" x14ac:dyDescent="0.25">
      <c r="A287" s="54">
        <v>3051</v>
      </c>
      <c r="B287" s="41" t="s">
        <v>222</v>
      </c>
      <c r="C287" s="41">
        <v>5</v>
      </c>
      <c r="D287" s="41">
        <v>1</v>
      </c>
      <c r="E287" s="55" t="s">
        <v>229</v>
      </c>
      <c r="F287" s="47">
        <f>SUM(G287:H287)</f>
        <v>0</v>
      </c>
      <c r="G287" s="48"/>
      <c r="H287" s="49"/>
    </row>
    <row r="288" spans="1:8" ht="16.5" customHeight="1" x14ac:dyDescent="0.2">
      <c r="A288" s="54">
        <v>3060</v>
      </c>
      <c r="B288" s="41" t="s">
        <v>222</v>
      </c>
      <c r="C288" s="41">
        <v>6</v>
      </c>
      <c r="D288" s="41">
        <v>0</v>
      </c>
      <c r="E288" s="55" t="s">
        <v>230</v>
      </c>
      <c r="F288" s="43">
        <f>SUM(F290)</f>
        <v>0</v>
      </c>
      <c r="G288" s="43">
        <f>SUM(G290)</f>
        <v>0</v>
      </c>
      <c r="H288" s="43">
        <f>SUM(H290)</f>
        <v>0</v>
      </c>
    </row>
    <row r="289" spans="1:8" s="44" customFormat="1" ht="10.5" customHeight="1" x14ac:dyDescent="0.2">
      <c r="A289" s="54"/>
      <c r="B289" s="41"/>
      <c r="C289" s="41"/>
      <c r="D289" s="41"/>
      <c r="E289" s="55" t="s">
        <v>57</v>
      </c>
      <c r="F289" s="50"/>
      <c r="G289" s="50"/>
      <c r="H289" s="50"/>
    </row>
    <row r="290" spans="1:8" ht="15.75" customHeight="1" thickBot="1" x14ac:dyDescent="0.25">
      <c r="A290" s="54">
        <v>3061</v>
      </c>
      <c r="B290" s="41" t="s">
        <v>222</v>
      </c>
      <c r="C290" s="41">
        <v>6</v>
      </c>
      <c r="D290" s="41">
        <v>1</v>
      </c>
      <c r="E290" s="55" t="s">
        <v>230</v>
      </c>
      <c r="F290" s="47">
        <f>SUM(G290:H290)</f>
        <v>0</v>
      </c>
      <c r="G290" s="48"/>
      <c r="H290" s="49"/>
    </row>
    <row r="291" spans="1:8" ht="26.25" customHeight="1" x14ac:dyDescent="0.2">
      <c r="A291" s="54">
        <v>3070</v>
      </c>
      <c r="B291" s="41" t="s">
        <v>222</v>
      </c>
      <c r="C291" s="41">
        <v>7</v>
      </c>
      <c r="D291" s="41">
        <v>0</v>
      </c>
      <c r="E291" s="55" t="s">
        <v>231</v>
      </c>
      <c r="F291" s="43">
        <f>SUM(F293)</f>
        <v>0</v>
      </c>
      <c r="G291" s="43">
        <f>SUM(G293)</f>
        <v>0</v>
      </c>
      <c r="H291" s="43">
        <f>SUM(H293)</f>
        <v>0</v>
      </c>
    </row>
    <row r="292" spans="1:8" s="44" customFormat="1" ht="10.5" customHeight="1" x14ac:dyDescent="0.2">
      <c r="A292" s="54"/>
      <c r="B292" s="41"/>
      <c r="C292" s="41"/>
      <c r="D292" s="41"/>
      <c r="E292" s="55" t="s">
        <v>57</v>
      </c>
      <c r="F292" s="50"/>
      <c r="G292" s="50"/>
      <c r="H292" s="50"/>
    </row>
    <row r="293" spans="1:8" ht="26.25" customHeight="1" thickBot="1" x14ac:dyDescent="0.25">
      <c r="A293" s="54">
        <v>3071</v>
      </c>
      <c r="B293" s="41" t="s">
        <v>222</v>
      </c>
      <c r="C293" s="41">
        <v>7</v>
      </c>
      <c r="D293" s="41">
        <v>1</v>
      </c>
      <c r="E293" s="55" t="s">
        <v>231</v>
      </c>
      <c r="F293" s="47">
        <f>SUM(G293:H293)</f>
        <v>0</v>
      </c>
      <c r="G293" s="48"/>
      <c r="H293" s="49"/>
    </row>
    <row r="294" spans="1:8" ht="27" customHeight="1" x14ac:dyDescent="0.2">
      <c r="A294" s="54">
        <v>3080</v>
      </c>
      <c r="B294" s="41" t="s">
        <v>222</v>
      </c>
      <c r="C294" s="41">
        <v>8</v>
      </c>
      <c r="D294" s="41">
        <v>0</v>
      </c>
      <c r="E294" s="55" t="s">
        <v>232</v>
      </c>
      <c r="F294" s="43">
        <f>SUM(F296)</f>
        <v>0</v>
      </c>
      <c r="G294" s="43">
        <f>SUM(G296)</f>
        <v>0</v>
      </c>
      <c r="H294" s="43">
        <f>SUM(H296)</f>
        <v>0</v>
      </c>
    </row>
    <row r="295" spans="1:8" s="44" customFormat="1" ht="10.5" customHeight="1" x14ac:dyDescent="0.2">
      <c r="A295" s="54"/>
      <c r="B295" s="41"/>
      <c r="C295" s="41"/>
      <c r="D295" s="41"/>
      <c r="E295" s="55" t="s">
        <v>57</v>
      </c>
      <c r="F295" s="50"/>
      <c r="G295" s="50"/>
      <c r="H295" s="50"/>
    </row>
    <row r="296" spans="1:8" ht="30" customHeight="1" thickBot="1" x14ac:dyDescent="0.25">
      <c r="A296" s="54">
        <v>3081</v>
      </c>
      <c r="B296" s="41" t="s">
        <v>222</v>
      </c>
      <c r="C296" s="41">
        <v>8</v>
      </c>
      <c r="D296" s="41">
        <v>1</v>
      </c>
      <c r="E296" s="55" t="s">
        <v>232</v>
      </c>
      <c r="F296" s="47">
        <f>SUM(G296:H296)</f>
        <v>0</v>
      </c>
      <c r="G296" s="48"/>
      <c r="H296" s="49"/>
    </row>
    <row r="297" spans="1:8" s="44" customFormat="1" ht="10.5" customHeight="1" x14ac:dyDescent="0.2">
      <c r="A297" s="54"/>
      <c r="B297" s="41"/>
      <c r="C297" s="41"/>
      <c r="D297" s="41"/>
      <c r="E297" s="55" t="s">
        <v>57</v>
      </c>
      <c r="F297" s="50"/>
      <c r="G297" s="50"/>
      <c r="H297" s="50"/>
    </row>
    <row r="298" spans="1:8" ht="25.5" customHeight="1" x14ac:dyDescent="0.2">
      <c r="A298" s="54">
        <v>3090</v>
      </c>
      <c r="B298" s="41" t="s">
        <v>222</v>
      </c>
      <c r="C298" s="41">
        <v>9</v>
      </c>
      <c r="D298" s="41">
        <v>0</v>
      </c>
      <c r="E298" s="55" t="s">
        <v>233</v>
      </c>
      <c r="F298" s="50">
        <f>SUM(F300:F301)</f>
        <v>0</v>
      </c>
      <c r="G298" s="50">
        <f>SUM(G300:G301)</f>
        <v>0</v>
      </c>
      <c r="H298" s="50">
        <f>SUM(H300:H301)</f>
        <v>0</v>
      </c>
    </row>
    <row r="299" spans="1:8" s="44" customFormat="1" ht="10.5" customHeight="1" x14ac:dyDescent="0.2">
      <c r="A299" s="54"/>
      <c r="B299" s="41"/>
      <c r="C299" s="41"/>
      <c r="D299" s="41"/>
      <c r="E299" s="55" t="s">
        <v>57</v>
      </c>
      <c r="F299" s="50"/>
      <c r="G299" s="50"/>
      <c r="H299" s="50"/>
    </row>
    <row r="300" spans="1:8" ht="22.5" customHeight="1" thickBot="1" x14ac:dyDescent="0.25">
      <c r="A300" s="54">
        <v>3091</v>
      </c>
      <c r="B300" s="41" t="s">
        <v>222</v>
      </c>
      <c r="C300" s="41">
        <v>9</v>
      </c>
      <c r="D300" s="41">
        <v>1</v>
      </c>
      <c r="E300" s="55" t="s">
        <v>233</v>
      </c>
      <c r="F300" s="47">
        <f>SUM(G300:H300)</f>
        <v>0</v>
      </c>
      <c r="G300" s="50"/>
      <c r="H300" s="50"/>
    </row>
    <row r="301" spans="1:8" ht="43.5" customHeight="1" thickBot="1" x14ac:dyDescent="0.25">
      <c r="A301" s="54">
        <v>3092</v>
      </c>
      <c r="B301" s="41" t="s">
        <v>222</v>
      </c>
      <c r="C301" s="41">
        <v>9</v>
      </c>
      <c r="D301" s="41">
        <v>2</v>
      </c>
      <c r="E301" s="55" t="s">
        <v>234</v>
      </c>
      <c r="F301" s="47">
        <f>SUM(G301:H301)</f>
        <v>0</v>
      </c>
      <c r="G301" s="50"/>
      <c r="H301" s="50"/>
    </row>
    <row r="302" spans="1:8" s="36" customFormat="1" ht="32.25" customHeight="1" x14ac:dyDescent="0.25">
      <c r="A302" s="56">
        <v>3100</v>
      </c>
      <c r="B302" s="146" t="s">
        <v>235</v>
      </c>
      <c r="C302" s="146">
        <v>0</v>
      </c>
      <c r="D302" s="147">
        <v>0</v>
      </c>
      <c r="E302" s="160" t="s">
        <v>544</v>
      </c>
      <c r="F302" s="148">
        <f>SUM(F304)</f>
        <v>196762.8</v>
      </c>
      <c r="G302" s="148">
        <f>SUM(G304)</f>
        <v>196762.8</v>
      </c>
      <c r="H302" s="148">
        <f>SUM(H304)</f>
        <v>0</v>
      </c>
    </row>
    <row r="303" spans="1:8" ht="11.25" customHeight="1" x14ac:dyDescent="0.2">
      <c r="A303" s="56"/>
      <c r="B303" s="32"/>
      <c r="C303" s="33"/>
      <c r="D303" s="34"/>
      <c r="E303" s="37" t="s">
        <v>2</v>
      </c>
      <c r="F303" s="35"/>
      <c r="G303" s="38"/>
      <c r="H303" s="39"/>
    </row>
    <row r="304" spans="1:8" ht="24" x14ac:dyDescent="0.2">
      <c r="A304" s="56">
        <v>3110</v>
      </c>
      <c r="B304" s="41" t="s">
        <v>235</v>
      </c>
      <c r="C304" s="41">
        <v>1</v>
      </c>
      <c r="D304" s="42">
        <v>0</v>
      </c>
      <c r="E304" s="53" t="s">
        <v>236</v>
      </c>
      <c r="F304" s="43">
        <f>SUM(F306)</f>
        <v>196762.8</v>
      </c>
      <c r="G304" s="43">
        <f>SUM(G306)</f>
        <v>196762.8</v>
      </c>
      <c r="H304" s="43">
        <f>SUM(H306)</f>
        <v>0</v>
      </c>
    </row>
    <row r="305" spans="1:8" s="44" customFormat="1" ht="10.5" customHeight="1" x14ac:dyDescent="0.2">
      <c r="A305" s="56"/>
      <c r="B305" s="32"/>
      <c r="C305" s="41"/>
      <c r="D305" s="42"/>
      <c r="E305" s="37" t="s">
        <v>57</v>
      </c>
      <c r="F305" s="43"/>
      <c r="G305" s="45"/>
      <c r="H305" s="46"/>
    </row>
    <row r="306" spans="1:8" ht="15.75" thickBot="1" x14ac:dyDescent="0.25">
      <c r="A306" s="57">
        <v>3112</v>
      </c>
      <c r="B306" s="58" t="s">
        <v>235</v>
      </c>
      <c r="C306" s="58">
        <v>1</v>
      </c>
      <c r="D306" s="59">
        <v>2</v>
      </c>
      <c r="E306" s="60" t="s">
        <v>237</v>
      </c>
      <c r="F306" s="47">
        <f>SUM(G306:H306)-[1]Ekamutner!F97</f>
        <v>196762.8</v>
      </c>
      <c r="G306" s="48">
        <v>196762.8</v>
      </c>
      <c r="H306" s="49"/>
    </row>
    <row r="307" spans="1:8" x14ac:dyDescent="0.2">
      <c r="B307" s="63"/>
      <c r="C307" s="64"/>
      <c r="D307" s="65"/>
    </row>
  </sheetData>
  <protectedRanges>
    <protectedRange sqref="G300:H301 G305:H306 F303:H303 F299:H299" name="Range24"/>
    <protectedRange sqref="G284:H284 G281:H281 F283:H283 G286:H287 F280:H280" name="Range22"/>
    <protectedRange sqref="G251:H252 F262:H262 G259:H260 G255:H256 G263:H263 F258:H258 F254:H254" name="Range20"/>
    <protectedRange sqref="G238:H238 F237:H237 F234:H234 G230:H232 G235:H235 F229:H229" name="Range18"/>
    <protectedRange sqref="F212:H212 G213:H213 F210:H210 G207:H208 F206:H206" name="Range16"/>
    <protectedRange sqref="G183:H186 G189:H192 F188:H188 F181:H181" name="Range14"/>
    <protectedRange sqref="G169:H169 G164:H164 F158:H158 G156:H156 G167:H167 F166:H166 F161:H161 G159:H159 F163:H163 F155:H155" name="Range12"/>
    <protectedRange sqref="G131:H136 G139:H139 F138:H138 F141:H141" name="Range10"/>
    <protectedRange sqref="G109:H111 G114:H118 F113:H113 F108:H108" name="Range8"/>
    <protectedRange sqref="F88:H88 G77:H77 F85:H85 F79:H79 F90:H90 G80:H80 G86:H86 F82:H82 G91:H91 G83:H83 F76:H76" name="Range6"/>
    <protectedRange sqref="G42:H42 F43:H43 F56:H56 F45:H45 G57 F47:H47 G51:H51 G48:H48 G53:H54 F50:H50" name="Range4"/>
    <protectedRange sqref="F12:H12 G22:H24 F21:H21 F17:H17 G13:H15 G18:H19 F10:H10" name="Range2"/>
    <protectedRange sqref="F35:H35 G33:H33 F29:H29 G27:H27 F40:H40 G41:H42 F32:H32 G30:H30 F38:H38 G36:H36 F26:H26" name="Range3"/>
    <protectedRange sqref="G57:H57 G65:H67 F59:H59 F76:H76 G60:H60 G73:H74 F62:H62 F64:H64 F72:H72 G70:H70 F69:H69" name="Range5"/>
    <protectedRange sqref="G92:H92 G94:H98 G100:H106" name="Range7"/>
    <protectedRange sqref="G130:H130 F129:H129 F123:H123 G121:H121 G124:H127 F120:H120" name="Range9"/>
    <protectedRange sqref="G147:H147 G150:H150 F146:H146 G144:H144 G153:H153 F152:H152 F149:H149 F143:H143" name="Range11"/>
    <protectedRange sqref="G173:H173 F178:H178 F172:H172 G170:H170 G176:H176 G179:H179 F175:H175 F169:H169" name="Range13"/>
    <protectedRange sqref="G201:H201 G204:H204 F203:H203 F200:H200 G195:H198 F194:H194" name="Range15"/>
    <protectedRange sqref="G215:H222 G225:H227 F224:H224" name="Range17"/>
    <protectedRange sqref="F242:H242 F250:H250 G243:H244 G247:H248 F246:H246 F240:H240" name="Range19"/>
    <protectedRange sqref="F280:H280 G266:H266 G278:H278 F268:H268 F277:H277 G269:H269 G274:H275 F271:H271 F273:H273 F265:H265" name="Range21"/>
    <protectedRange sqref="F295:H295 G293:H293 F292:H292 G290:H290 F297:H297 G296:H296 F289:H289" name="Range23"/>
    <protectedRange sqref="H1:H3" name="Range8_1"/>
    <protectedRange sqref="C3:D3" name="Range25"/>
  </protectedRanges>
  <mergeCells count="8">
    <mergeCell ref="A2:H2"/>
    <mergeCell ref="A3:H3"/>
    <mergeCell ref="F1:H1"/>
    <mergeCell ref="A5:A6"/>
    <mergeCell ref="B5:B6"/>
    <mergeCell ref="C5:C6"/>
    <mergeCell ref="D5:D6"/>
    <mergeCell ref="E5:E6"/>
  </mergeCells>
  <pageMargins left="0.25" right="0.25" top="0.75" bottom="0.75" header="0.3" footer="0.3"/>
  <pageSetup scale="88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8"/>
  <sheetViews>
    <sheetView workbookViewId="0">
      <selection activeCell="E4" sqref="E4:F4"/>
    </sheetView>
  </sheetViews>
  <sheetFormatPr defaultRowHeight="12.75" x14ac:dyDescent="0.2"/>
  <cols>
    <col min="1" max="1" width="5.85546875" style="76" customWidth="1"/>
    <col min="2" max="2" width="63.42578125" style="76" customWidth="1"/>
    <col min="3" max="3" width="12.42578125" style="118" customWidth="1"/>
    <col min="4" max="4" width="18.42578125" style="76" customWidth="1"/>
    <col min="5" max="5" width="17.7109375" style="76" customWidth="1"/>
    <col min="6" max="6" width="20.28515625" style="76" customWidth="1"/>
    <col min="7" max="16384" width="9.140625" style="76"/>
  </cols>
  <sheetData>
    <row r="1" spans="1:6" ht="97.5" customHeight="1" x14ac:dyDescent="0.2">
      <c r="A1" s="120"/>
      <c r="B1" s="120"/>
      <c r="C1" s="120"/>
      <c r="D1" s="120"/>
      <c r="E1" s="380" t="s">
        <v>695</v>
      </c>
      <c r="F1" s="381"/>
    </row>
    <row r="2" spans="1:6" ht="17.25" x14ac:dyDescent="0.3">
      <c r="A2" s="369" t="s">
        <v>701</v>
      </c>
      <c r="B2" s="369"/>
      <c r="C2" s="120"/>
      <c r="D2" s="120"/>
      <c r="E2" s="168"/>
      <c r="F2" s="169"/>
    </row>
    <row r="3" spans="1:6" ht="14.25" x14ac:dyDescent="0.25">
      <c r="A3" s="391" t="s">
        <v>702</v>
      </c>
      <c r="B3" s="391"/>
      <c r="C3" s="391"/>
      <c r="D3" s="391"/>
      <c r="E3" s="391"/>
      <c r="F3" s="391"/>
    </row>
    <row r="4" spans="1:6" ht="24" customHeight="1" thickBot="1" x14ac:dyDescent="0.3">
      <c r="A4" s="121"/>
      <c r="B4" s="122"/>
      <c r="C4" s="122"/>
      <c r="D4" s="121"/>
      <c r="E4" s="382" t="s">
        <v>238</v>
      </c>
      <c r="F4" s="382"/>
    </row>
    <row r="5" spans="1:6" ht="18" customHeight="1" thickBot="1" x14ac:dyDescent="0.25">
      <c r="A5" s="385" t="s">
        <v>239</v>
      </c>
      <c r="B5" s="387" t="s">
        <v>240</v>
      </c>
      <c r="C5" s="388"/>
      <c r="D5" s="356" t="s">
        <v>1</v>
      </c>
      <c r="E5" s="383" t="s">
        <v>2</v>
      </c>
      <c r="F5" s="384"/>
    </row>
    <row r="6" spans="1:6" ht="39" customHeight="1" thickBot="1" x14ac:dyDescent="0.25">
      <c r="A6" s="386"/>
      <c r="B6" s="389"/>
      <c r="C6" s="390"/>
      <c r="D6" s="358"/>
      <c r="E6" s="12" t="s">
        <v>3</v>
      </c>
      <c r="F6" s="12" t="s">
        <v>4</v>
      </c>
    </row>
    <row r="7" spans="1:6" x14ac:dyDescent="0.2">
      <c r="A7" s="119">
        <v>1</v>
      </c>
      <c r="B7" s="119">
        <v>2</v>
      </c>
      <c r="C7" s="119" t="s">
        <v>61</v>
      </c>
      <c r="D7" s="5">
        <v>4</v>
      </c>
      <c r="E7" s="5">
        <v>5</v>
      </c>
      <c r="F7" s="4">
        <v>6</v>
      </c>
    </row>
    <row r="8" spans="1:6" ht="36.75" customHeight="1" x14ac:dyDescent="0.2">
      <c r="A8" s="54">
        <v>4000</v>
      </c>
      <c r="B8" s="77" t="s">
        <v>241</v>
      </c>
      <c r="C8" s="78"/>
      <c r="D8" s="79">
        <f>SUM(D10,D169,D204)</f>
        <v>1318000</v>
      </c>
      <c r="E8" s="79">
        <f>SUM(E10,E169,E204)</f>
        <v>918000</v>
      </c>
      <c r="F8" s="79">
        <f>SUM(F10,F169,F204)</f>
        <v>400000</v>
      </c>
    </row>
    <row r="9" spans="1:6" x14ac:dyDescent="0.2">
      <c r="A9" s="54"/>
      <c r="B9" s="80" t="s">
        <v>242</v>
      </c>
      <c r="C9" s="78"/>
      <c r="D9" s="79"/>
      <c r="E9" s="79"/>
      <c r="F9" s="79"/>
    </row>
    <row r="10" spans="1:6" ht="42" customHeight="1" x14ac:dyDescent="0.2">
      <c r="A10" s="54">
        <v>4050</v>
      </c>
      <c r="B10" s="81" t="s">
        <v>243</v>
      </c>
      <c r="C10" s="82" t="s">
        <v>244</v>
      </c>
      <c r="D10" s="79">
        <f>SUM(D12,D25,D68,D83,D93,D125,D140)</f>
        <v>918000</v>
      </c>
      <c r="E10" s="79">
        <f>SUM(E12,E25,E68,E83,E93,E125,E140)</f>
        <v>918000</v>
      </c>
      <c r="F10" s="79">
        <f>SUM(F12,F25,F68,F83,F93,F125,F140)</f>
        <v>0</v>
      </c>
    </row>
    <row r="11" spans="1:6" x14ac:dyDescent="0.2">
      <c r="A11" s="54"/>
      <c r="B11" s="80" t="s">
        <v>242</v>
      </c>
      <c r="C11" s="78"/>
      <c r="D11" s="79"/>
      <c r="E11" s="79"/>
      <c r="F11" s="79"/>
    </row>
    <row r="12" spans="1:6" ht="30.75" customHeight="1" x14ac:dyDescent="0.2">
      <c r="A12" s="54">
        <v>4100</v>
      </c>
      <c r="B12" s="8" t="s">
        <v>245</v>
      </c>
      <c r="C12" s="83" t="s">
        <v>244</v>
      </c>
      <c r="D12" s="79">
        <f>SUM(D14,D19,D22)</f>
        <v>283227.2</v>
      </c>
      <c r="E12" s="79">
        <f>SUM(E14,E19,E22)</f>
        <v>283227.2</v>
      </c>
      <c r="F12" s="79" t="s">
        <v>7</v>
      </c>
    </row>
    <row r="13" spans="1:6" x14ac:dyDescent="0.2">
      <c r="A13" s="54"/>
      <c r="B13" s="80" t="s">
        <v>242</v>
      </c>
      <c r="C13" s="78"/>
      <c r="D13" s="79"/>
      <c r="E13" s="79"/>
      <c r="F13" s="79"/>
    </row>
    <row r="14" spans="1:6" ht="22.5" x14ac:dyDescent="0.2">
      <c r="A14" s="54">
        <v>4110</v>
      </c>
      <c r="B14" s="84" t="s">
        <v>246</v>
      </c>
      <c r="C14" s="83" t="s">
        <v>244</v>
      </c>
      <c r="D14" s="79">
        <f>SUM(D16:D18)</f>
        <v>283227.2</v>
      </c>
      <c r="E14" s="79">
        <f>SUM(E16:E18)</f>
        <v>283227.2</v>
      </c>
      <c r="F14" s="85" t="s">
        <v>52</v>
      </c>
    </row>
    <row r="15" spans="1:6" x14ac:dyDescent="0.2">
      <c r="A15" s="54"/>
      <c r="B15" s="80" t="s">
        <v>57</v>
      </c>
      <c r="C15" s="83"/>
      <c r="D15" s="79"/>
      <c r="E15" s="79"/>
      <c r="F15" s="85"/>
    </row>
    <row r="16" spans="1:6" x14ac:dyDescent="0.2">
      <c r="A16" s="54">
        <v>4111</v>
      </c>
      <c r="B16" s="86" t="s">
        <v>247</v>
      </c>
      <c r="C16" s="87" t="s">
        <v>248</v>
      </c>
      <c r="D16" s="6">
        <f>SUM(E16:F16)</f>
        <v>244227.20000000001</v>
      </c>
      <c r="E16" s="79">
        <v>244227.20000000001</v>
      </c>
      <c r="F16" s="85" t="s">
        <v>52</v>
      </c>
    </row>
    <row r="17" spans="1:6" ht="24" x14ac:dyDescent="0.2">
      <c r="A17" s="54">
        <v>4112</v>
      </c>
      <c r="B17" s="86" t="s">
        <v>249</v>
      </c>
      <c r="C17" s="87" t="s">
        <v>250</v>
      </c>
      <c r="D17" s="6">
        <f>SUM(E17:F17)</f>
        <v>39000</v>
      </c>
      <c r="E17" s="79">
        <v>39000</v>
      </c>
      <c r="F17" s="85" t="s">
        <v>52</v>
      </c>
    </row>
    <row r="18" spans="1:6" x14ac:dyDescent="0.2">
      <c r="A18" s="54">
        <v>4114</v>
      </c>
      <c r="B18" s="86" t="s">
        <v>251</v>
      </c>
      <c r="C18" s="87" t="s">
        <v>252</v>
      </c>
      <c r="D18" s="6">
        <f>SUM(E18:F18)</f>
        <v>0</v>
      </c>
      <c r="E18" s="79"/>
      <c r="F18" s="85" t="s">
        <v>52</v>
      </c>
    </row>
    <row r="19" spans="1:6" x14ac:dyDescent="0.2">
      <c r="A19" s="54">
        <v>4120</v>
      </c>
      <c r="B19" s="88" t="s">
        <v>253</v>
      </c>
      <c r="C19" s="83" t="s">
        <v>244</v>
      </c>
      <c r="D19" s="79">
        <f>SUM(D21)</f>
        <v>0</v>
      </c>
      <c r="E19" s="79">
        <f>SUM(E21)</f>
        <v>0</v>
      </c>
      <c r="F19" s="85" t="s">
        <v>52</v>
      </c>
    </row>
    <row r="20" spans="1:6" x14ac:dyDescent="0.2">
      <c r="A20" s="54"/>
      <c r="B20" s="80" t="s">
        <v>57</v>
      </c>
      <c r="C20" s="83"/>
      <c r="D20" s="79"/>
      <c r="E20" s="79"/>
      <c r="F20" s="85"/>
    </row>
    <row r="21" spans="1:6" ht="13.5" customHeight="1" x14ac:dyDescent="0.2">
      <c r="A21" s="54">
        <v>4121</v>
      </c>
      <c r="B21" s="86" t="s">
        <v>254</v>
      </c>
      <c r="C21" s="87" t="s">
        <v>255</v>
      </c>
      <c r="D21" s="6">
        <f>SUM(E21:F21)</f>
        <v>0</v>
      </c>
      <c r="E21" s="79"/>
      <c r="F21" s="85" t="s">
        <v>52</v>
      </c>
    </row>
    <row r="22" spans="1:6" ht="25.5" customHeight="1" x14ac:dyDescent="0.2">
      <c r="A22" s="54">
        <v>4130</v>
      </c>
      <c r="B22" s="88" t="s">
        <v>256</v>
      </c>
      <c r="C22" s="83" t="s">
        <v>244</v>
      </c>
      <c r="D22" s="79">
        <f>SUM(D24)</f>
        <v>0</v>
      </c>
      <c r="E22" s="79">
        <f>SUM(E24)</f>
        <v>0</v>
      </c>
      <c r="F22" s="79" t="s">
        <v>7</v>
      </c>
    </row>
    <row r="23" spans="1:6" x14ac:dyDescent="0.2">
      <c r="A23" s="54"/>
      <c r="B23" s="80" t="s">
        <v>57</v>
      </c>
      <c r="C23" s="83"/>
      <c r="D23" s="79"/>
      <c r="E23" s="79"/>
      <c r="F23" s="85"/>
    </row>
    <row r="24" spans="1:6" ht="13.5" customHeight="1" x14ac:dyDescent="0.2">
      <c r="A24" s="54">
        <v>4131</v>
      </c>
      <c r="B24" s="88" t="s">
        <v>257</v>
      </c>
      <c r="C24" s="87" t="s">
        <v>258</v>
      </c>
      <c r="D24" s="6">
        <f>SUM(E24:F24)</f>
        <v>0</v>
      </c>
      <c r="E24" s="79"/>
      <c r="F24" s="85" t="s">
        <v>7</v>
      </c>
    </row>
    <row r="25" spans="1:6" ht="36" customHeight="1" x14ac:dyDescent="0.2">
      <c r="A25" s="54">
        <v>4200</v>
      </c>
      <c r="B25" s="86" t="s">
        <v>259</v>
      </c>
      <c r="C25" s="83" t="s">
        <v>244</v>
      </c>
      <c r="D25" s="79">
        <f>SUM(D27,D36,D41,D51,D54,D58)</f>
        <v>147950</v>
      </c>
      <c r="E25" s="79">
        <f>SUM(E27,E36,E41,E51,E54,E58)</f>
        <v>147950</v>
      </c>
      <c r="F25" s="85" t="s">
        <v>52</v>
      </c>
    </row>
    <row r="26" spans="1:6" x14ac:dyDescent="0.2">
      <c r="A26" s="54"/>
      <c r="B26" s="80" t="s">
        <v>242</v>
      </c>
      <c r="C26" s="78"/>
      <c r="D26" s="79"/>
      <c r="E26" s="79"/>
      <c r="F26" s="79"/>
    </row>
    <row r="27" spans="1:6" ht="22.5" x14ac:dyDescent="0.2">
      <c r="A27" s="54">
        <v>4210</v>
      </c>
      <c r="B27" s="88" t="s">
        <v>260</v>
      </c>
      <c r="C27" s="83" t="s">
        <v>244</v>
      </c>
      <c r="D27" s="79">
        <f>SUM(D29:D35)</f>
        <v>34650</v>
      </c>
      <c r="E27" s="79">
        <f>SUM(E29:E35)</f>
        <v>34650</v>
      </c>
      <c r="F27" s="85" t="s">
        <v>52</v>
      </c>
    </row>
    <row r="28" spans="1:6" x14ac:dyDescent="0.2">
      <c r="A28" s="54"/>
      <c r="B28" s="80" t="s">
        <v>57</v>
      </c>
      <c r="C28" s="83"/>
      <c r="D28" s="79"/>
      <c r="E28" s="79"/>
      <c r="F28" s="85"/>
    </row>
    <row r="29" spans="1:6" x14ac:dyDescent="0.2">
      <c r="A29" s="54">
        <v>4211</v>
      </c>
      <c r="B29" s="86" t="s">
        <v>261</v>
      </c>
      <c r="C29" s="87" t="s">
        <v>262</v>
      </c>
      <c r="D29" s="6">
        <f t="shared" ref="D29:D35" si="0">SUM(E29:F29)</f>
        <v>0</v>
      </c>
      <c r="E29" s="79">
        <v>0</v>
      </c>
      <c r="F29" s="85" t="s">
        <v>52</v>
      </c>
    </row>
    <row r="30" spans="1:6" x14ac:dyDescent="0.2">
      <c r="A30" s="54">
        <v>4212</v>
      </c>
      <c r="B30" s="88" t="s">
        <v>263</v>
      </c>
      <c r="C30" s="87" t="s">
        <v>264</v>
      </c>
      <c r="D30" s="6">
        <f t="shared" si="0"/>
        <v>32000</v>
      </c>
      <c r="E30" s="79">
        <v>32000</v>
      </c>
      <c r="F30" s="85" t="s">
        <v>52</v>
      </c>
    </row>
    <row r="31" spans="1:6" x14ac:dyDescent="0.2">
      <c r="A31" s="54">
        <v>4213</v>
      </c>
      <c r="B31" s="86" t="s">
        <v>265</v>
      </c>
      <c r="C31" s="87" t="s">
        <v>266</v>
      </c>
      <c r="D31" s="6">
        <f t="shared" si="0"/>
        <v>1300</v>
      </c>
      <c r="E31" s="79">
        <v>1300</v>
      </c>
      <c r="F31" s="85" t="s">
        <v>52</v>
      </c>
    </row>
    <row r="32" spans="1:6" x14ac:dyDescent="0.2">
      <c r="A32" s="54">
        <v>4214</v>
      </c>
      <c r="B32" s="86" t="s">
        <v>267</v>
      </c>
      <c r="C32" s="87" t="s">
        <v>268</v>
      </c>
      <c r="D32" s="6">
        <f t="shared" si="0"/>
        <v>800</v>
      </c>
      <c r="E32" s="79">
        <v>800</v>
      </c>
      <c r="F32" s="85" t="s">
        <v>52</v>
      </c>
    </row>
    <row r="33" spans="1:6" x14ac:dyDescent="0.2">
      <c r="A33" s="54">
        <v>4215</v>
      </c>
      <c r="B33" s="86" t="s">
        <v>269</v>
      </c>
      <c r="C33" s="87" t="s">
        <v>270</v>
      </c>
      <c r="D33" s="6">
        <f t="shared" si="0"/>
        <v>350</v>
      </c>
      <c r="E33" s="79">
        <v>350</v>
      </c>
      <c r="F33" s="85" t="s">
        <v>52</v>
      </c>
    </row>
    <row r="34" spans="1:6" ht="17.25" customHeight="1" x14ac:dyDescent="0.2">
      <c r="A34" s="54">
        <v>4216</v>
      </c>
      <c r="B34" s="86" t="s">
        <v>271</v>
      </c>
      <c r="C34" s="87" t="s">
        <v>272</v>
      </c>
      <c r="D34" s="6">
        <f t="shared" si="0"/>
        <v>200</v>
      </c>
      <c r="E34" s="79">
        <v>200</v>
      </c>
      <c r="F34" s="85" t="s">
        <v>52</v>
      </c>
    </row>
    <row r="35" spans="1:6" x14ac:dyDescent="0.2">
      <c r="A35" s="54">
        <v>4217</v>
      </c>
      <c r="B35" s="86" t="s">
        <v>273</v>
      </c>
      <c r="C35" s="87" t="s">
        <v>274</v>
      </c>
      <c r="D35" s="6">
        <f t="shared" si="0"/>
        <v>0</v>
      </c>
      <c r="E35" s="79"/>
      <c r="F35" s="85" t="s">
        <v>52</v>
      </c>
    </row>
    <row r="36" spans="1:6" ht="22.5" x14ac:dyDescent="0.2">
      <c r="A36" s="54">
        <v>4220</v>
      </c>
      <c r="B36" s="88" t="s">
        <v>275</v>
      </c>
      <c r="C36" s="83" t="s">
        <v>244</v>
      </c>
      <c r="D36" s="79">
        <f>SUM(D38:D40)</f>
        <v>2000</v>
      </c>
      <c r="E36" s="79">
        <f>SUM(E38:E40)</f>
        <v>2000</v>
      </c>
      <c r="F36" s="85" t="s">
        <v>52</v>
      </c>
    </row>
    <row r="37" spans="1:6" x14ac:dyDescent="0.2">
      <c r="A37" s="54"/>
      <c r="B37" s="80" t="s">
        <v>57</v>
      </c>
      <c r="C37" s="83"/>
      <c r="D37" s="79"/>
      <c r="E37" s="79"/>
      <c r="F37" s="85"/>
    </row>
    <row r="38" spans="1:6" x14ac:dyDescent="0.2">
      <c r="A38" s="54">
        <v>4221</v>
      </c>
      <c r="B38" s="86" t="s">
        <v>276</v>
      </c>
      <c r="C38" s="89">
        <v>4221</v>
      </c>
      <c r="D38" s="6">
        <f>SUM(E38:F38)</f>
        <v>2000</v>
      </c>
      <c r="E38" s="79">
        <v>2000</v>
      </c>
      <c r="F38" s="85" t="s">
        <v>52</v>
      </c>
    </row>
    <row r="39" spans="1:6" x14ac:dyDescent="0.2">
      <c r="A39" s="54">
        <v>4222</v>
      </c>
      <c r="B39" s="86" t="s">
        <v>277</v>
      </c>
      <c r="C39" s="87" t="s">
        <v>278</v>
      </c>
      <c r="D39" s="6">
        <f>SUM(E39:F39)</f>
        <v>0</v>
      </c>
      <c r="E39" s="79"/>
      <c r="F39" s="85" t="s">
        <v>52</v>
      </c>
    </row>
    <row r="40" spans="1:6" x14ac:dyDescent="0.2">
      <c r="A40" s="54">
        <v>4223</v>
      </c>
      <c r="B40" s="86" t="s">
        <v>279</v>
      </c>
      <c r="C40" s="87" t="s">
        <v>280</v>
      </c>
      <c r="D40" s="6">
        <f>SUM(E40:F40)</f>
        <v>0</v>
      </c>
      <c r="E40" s="79">
        <v>0</v>
      </c>
      <c r="F40" s="85" t="s">
        <v>52</v>
      </c>
    </row>
    <row r="41" spans="1:6" ht="22.5" x14ac:dyDescent="0.2">
      <c r="A41" s="54">
        <v>4230</v>
      </c>
      <c r="B41" s="88" t="s">
        <v>281</v>
      </c>
      <c r="C41" s="83" t="s">
        <v>244</v>
      </c>
      <c r="D41" s="79">
        <f>SUM(D43:D50)</f>
        <v>28700</v>
      </c>
      <c r="E41" s="79">
        <f>SUM(E43:E50)</f>
        <v>28700</v>
      </c>
      <c r="F41" s="85" t="s">
        <v>52</v>
      </c>
    </row>
    <row r="42" spans="1:6" x14ac:dyDescent="0.2">
      <c r="A42" s="54"/>
      <c r="B42" s="80" t="s">
        <v>57</v>
      </c>
      <c r="C42" s="83"/>
      <c r="D42" s="79"/>
      <c r="E42" s="79"/>
      <c r="F42" s="85"/>
    </row>
    <row r="43" spans="1:6" x14ac:dyDescent="0.2">
      <c r="A43" s="54">
        <v>4231</v>
      </c>
      <c r="B43" s="86" t="s">
        <v>282</v>
      </c>
      <c r="C43" s="87" t="s">
        <v>283</v>
      </c>
      <c r="D43" s="6">
        <f>SUM(E43:F43)</f>
        <v>0</v>
      </c>
      <c r="E43" s="79"/>
      <c r="F43" s="85" t="s">
        <v>52</v>
      </c>
    </row>
    <row r="44" spans="1:6" x14ac:dyDescent="0.2">
      <c r="A44" s="54">
        <v>4232</v>
      </c>
      <c r="B44" s="86" t="s">
        <v>284</v>
      </c>
      <c r="C44" s="87" t="s">
        <v>285</v>
      </c>
      <c r="D44" s="6">
        <f t="shared" ref="D44:D50" si="1">SUM(E44:F44)</f>
        <v>3000</v>
      </c>
      <c r="E44" s="79">
        <v>3000</v>
      </c>
      <c r="F44" s="85" t="s">
        <v>52</v>
      </c>
    </row>
    <row r="45" spans="1:6" ht="24" x14ac:dyDescent="0.2">
      <c r="A45" s="54">
        <v>4233</v>
      </c>
      <c r="B45" s="86" t="s">
        <v>286</v>
      </c>
      <c r="C45" s="87" t="s">
        <v>287</v>
      </c>
      <c r="D45" s="6">
        <f t="shared" si="1"/>
        <v>0</v>
      </c>
      <c r="E45" s="79"/>
      <c r="F45" s="85" t="s">
        <v>52</v>
      </c>
    </row>
    <row r="46" spans="1:6" x14ac:dyDescent="0.2">
      <c r="A46" s="54">
        <v>4234</v>
      </c>
      <c r="B46" s="86" t="s">
        <v>288</v>
      </c>
      <c r="C46" s="87" t="s">
        <v>289</v>
      </c>
      <c r="D46" s="6">
        <f t="shared" si="1"/>
        <v>1000</v>
      </c>
      <c r="E46" s="79">
        <v>1000</v>
      </c>
      <c r="F46" s="85" t="s">
        <v>52</v>
      </c>
    </row>
    <row r="47" spans="1:6" x14ac:dyDescent="0.2">
      <c r="A47" s="54">
        <v>4235</v>
      </c>
      <c r="B47" s="90" t="s">
        <v>290</v>
      </c>
      <c r="C47" s="91">
        <v>4235</v>
      </c>
      <c r="D47" s="6">
        <f t="shared" si="1"/>
        <v>2000</v>
      </c>
      <c r="E47" s="79">
        <v>2000</v>
      </c>
      <c r="F47" s="85" t="s">
        <v>52</v>
      </c>
    </row>
    <row r="48" spans="1:6" x14ac:dyDescent="0.2">
      <c r="A48" s="54">
        <v>4236</v>
      </c>
      <c r="B48" s="86" t="s">
        <v>291</v>
      </c>
      <c r="C48" s="87" t="s">
        <v>292</v>
      </c>
      <c r="D48" s="6">
        <f t="shared" si="1"/>
        <v>0</v>
      </c>
      <c r="E48" s="79"/>
      <c r="F48" s="85" t="s">
        <v>52</v>
      </c>
    </row>
    <row r="49" spans="1:6" x14ac:dyDescent="0.2">
      <c r="A49" s="54">
        <v>4237</v>
      </c>
      <c r="B49" s="86" t="s">
        <v>293</v>
      </c>
      <c r="C49" s="87" t="s">
        <v>294</v>
      </c>
      <c r="D49" s="6">
        <f t="shared" si="1"/>
        <v>1500</v>
      </c>
      <c r="E49" s="79">
        <v>1500</v>
      </c>
      <c r="F49" s="85" t="s">
        <v>52</v>
      </c>
    </row>
    <row r="50" spans="1:6" x14ac:dyDescent="0.2">
      <c r="A50" s="54">
        <v>4238</v>
      </c>
      <c r="B50" s="86" t="s">
        <v>295</v>
      </c>
      <c r="C50" s="87" t="s">
        <v>296</v>
      </c>
      <c r="D50" s="6">
        <f t="shared" si="1"/>
        <v>21200</v>
      </c>
      <c r="E50" s="79">
        <v>21200</v>
      </c>
      <c r="F50" s="85" t="s">
        <v>52</v>
      </c>
    </row>
    <row r="51" spans="1:6" ht="22.5" x14ac:dyDescent="0.2">
      <c r="A51" s="54">
        <v>4240</v>
      </c>
      <c r="B51" s="88" t="s">
        <v>297</v>
      </c>
      <c r="C51" s="83" t="s">
        <v>244</v>
      </c>
      <c r="D51" s="79">
        <f>SUM(D53)</f>
        <v>15000</v>
      </c>
      <c r="E51" s="79">
        <f>SUM(E53)</f>
        <v>15000</v>
      </c>
      <c r="F51" s="85" t="s">
        <v>52</v>
      </c>
    </row>
    <row r="52" spans="1:6" x14ac:dyDescent="0.2">
      <c r="A52" s="54"/>
      <c r="B52" s="80" t="s">
        <v>57</v>
      </c>
      <c r="C52" s="83"/>
      <c r="D52" s="79"/>
      <c r="E52" s="79"/>
      <c r="F52" s="85"/>
    </row>
    <row r="53" spans="1:6" x14ac:dyDescent="0.2">
      <c r="A53" s="54">
        <v>4241</v>
      </c>
      <c r="B53" s="86" t="s">
        <v>298</v>
      </c>
      <c r="C53" s="87" t="s">
        <v>299</v>
      </c>
      <c r="D53" s="6">
        <f>SUM(E53:F53)</f>
        <v>15000</v>
      </c>
      <c r="E53" s="79">
        <v>15000</v>
      </c>
      <c r="F53" s="85" t="s">
        <v>52</v>
      </c>
    </row>
    <row r="54" spans="1:6" ht="28.5" customHeight="1" x14ac:dyDescent="0.2">
      <c r="A54" s="54">
        <v>4250</v>
      </c>
      <c r="B54" s="88" t="s">
        <v>300</v>
      </c>
      <c r="C54" s="83" t="s">
        <v>244</v>
      </c>
      <c r="D54" s="79">
        <f>SUM(D56:D57)</f>
        <v>15900</v>
      </c>
      <c r="E54" s="79">
        <f>SUM(E56:E57)</f>
        <v>15900</v>
      </c>
      <c r="F54" s="85" t="s">
        <v>52</v>
      </c>
    </row>
    <row r="55" spans="1:6" x14ac:dyDescent="0.2">
      <c r="A55" s="54"/>
      <c r="B55" s="80" t="s">
        <v>57</v>
      </c>
      <c r="C55" s="83"/>
      <c r="D55" s="79"/>
      <c r="E55" s="79"/>
      <c r="F55" s="85"/>
    </row>
    <row r="56" spans="1:6" x14ac:dyDescent="0.2">
      <c r="A56" s="54">
        <v>4251</v>
      </c>
      <c r="B56" s="86" t="s">
        <v>301</v>
      </c>
      <c r="C56" s="87" t="s">
        <v>302</v>
      </c>
      <c r="D56" s="6">
        <f>SUM(E56:F56)</f>
        <v>13800</v>
      </c>
      <c r="E56" s="79">
        <v>13800</v>
      </c>
      <c r="F56" s="85" t="s">
        <v>52</v>
      </c>
    </row>
    <row r="57" spans="1:6" ht="24" x14ac:dyDescent="0.2">
      <c r="A57" s="54">
        <v>4252</v>
      </c>
      <c r="B57" s="86" t="s">
        <v>303</v>
      </c>
      <c r="C57" s="87" t="s">
        <v>304</v>
      </c>
      <c r="D57" s="6">
        <f>SUM(E57:F57)</f>
        <v>2100</v>
      </c>
      <c r="E57" s="79">
        <v>2100</v>
      </c>
      <c r="F57" s="85" t="s">
        <v>52</v>
      </c>
    </row>
    <row r="58" spans="1:6" ht="22.5" x14ac:dyDescent="0.2">
      <c r="A58" s="54">
        <v>4260</v>
      </c>
      <c r="B58" s="88" t="s">
        <v>305</v>
      </c>
      <c r="C58" s="83" t="s">
        <v>244</v>
      </c>
      <c r="D58" s="79">
        <f>SUM(D60:D67)</f>
        <v>51700</v>
      </c>
      <c r="E58" s="79">
        <f>SUM(E60:E67)</f>
        <v>51700</v>
      </c>
      <c r="F58" s="85" t="s">
        <v>52</v>
      </c>
    </row>
    <row r="59" spans="1:6" x14ac:dyDescent="0.2">
      <c r="A59" s="54"/>
      <c r="B59" s="80" t="s">
        <v>57</v>
      </c>
      <c r="C59" s="83"/>
      <c r="D59" s="79"/>
      <c r="E59" s="79"/>
      <c r="F59" s="85"/>
    </row>
    <row r="60" spans="1:6" x14ac:dyDescent="0.2">
      <c r="A60" s="54">
        <v>4261</v>
      </c>
      <c r="B60" s="86" t="s">
        <v>306</v>
      </c>
      <c r="C60" s="87" t="s">
        <v>307</v>
      </c>
      <c r="D60" s="6">
        <f t="shared" ref="D60:D67" si="2">SUM(E60:F60)</f>
        <v>3300</v>
      </c>
      <c r="E60" s="79">
        <v>3300</v>
      </c>
      <c r="F60" s="85" t="s">
        <v>52</v>
      </c>
    </row>
    <row r="61" spans="1:6" x14ac:dyDescent="0.2">
      <c r="A61" s="54">
        <v>4262</v>
      </c>
      <c r="B61" s="86" t="s">
        <v>308</v>
      </c>
      <c r="C61" s="87" t="s">
        <v>309</v>
      </c>
      <c r="D61" s="6">
        <f t="shared" si="2"/>
        <v>2000</v>
      </c>
      <c r="E61" s="79">
        <v>2000</v>
      </c>
      <c r="F61" s="85" t="s">
        <v>52</v>
      </c>
    </row>
    <row r="62" spans="1:6" ht="24" x14ac:dyDescent="0.2">
      <c r="A62" s="54">
        <v>4263</v>
      </c>
      <c r="B62" s="86" t="s">
        <v>310</v>
      </c>
      <c r="C62" s="87" t="s">
        <v>311</v>
      </c>
      <c r="D62" s="6">
        <f t="shared" si="2"/>
        <v>0</v>
      </c>
      <c r="E62" s="79"/>
      <c r="F62" s="85" t="s">
        <v>52</v>
      </c>
    </row>
    <row r="63" spans="1:6" x14ac:dyDescent="0.2">
      <c r="A63" s="54">
        <v>4264</v>
      </c>
      <c r="B63" s="86" t="s">
        <v>312</v>
      </c>
      <c r="C63" s="87" t="s">
        <v>313</v>
      </c>
      <c r="D63" s="6">
        <f t="shared" si="2"/>
        <v>15000</v>
      </c>
      <c r="E63" s="79">
        <v>15000</v>
      </c>
      <c r="F63" s="85" t="s">
        <v>52</v>
      </c>
    </row>
    <row r="64" spans="1:6" x14ac:dyDescent="0.2">
      <c r="A64" s="54">
        <v>4265</v>
      </c>
      <c r="B64" s="92" t="s">
        <v>314</v>
      </c>
      <c r="C64" s="87" t="s">
        <v>315</v>
      </c>
      <c r="D64" s="6">
        <f t="shared" si="2"/>
        <v>0</v>
      </c>
      <c r="E64" s="79"/>
      <c r="F64" s="85" t="s">
        <v>52</v>
      </c>
    </row>
    <row r="65" spans="1:6" x14ac:dyDescent="0.2">
      <c r="A65" s="54">
        <v>4266</v>
      </c>
      <c r="B65" s="86" t="s">
        <v>316</v>
      </c>
      <c r="C65" s="87" t="s">
        <v>317</v>
      </c>
      <c r="D65" s="6">
        <f t="shared" si="2"/>
        <v>0</v>
      </c>
      <c r="E65" s="79"/>
      <c r="F65" s="85" t="s">
        <v>52</v>
      </c>
    </row>
    <row r="66" spans="1:6" x14ac:dyDescent="0.2">
      <c r="A66" s="54">
        <v>4267</v>
      </c>
      <c r="B66" s="86" t="s">
        <v>318</v>
      </c>
      <c r="C66" s="87" t="s">
        <v>319</v>
      </c>
      <c r="D66" s="6">
        <f t="shared" si="2"/>
        <v>0</v>
      </c>
      <c r="E66" s="79">
        <v>0</v>
      </c>
      <c r="F66" s="85" t="s">
        <v>52</v>
      </c>
    </row>
    <row r="67" spans="1:6" x14ac:dyDescent="0.2">
      <c r="A67" s="54">
        <v>4268</v>
      </c>
      <c r="B67" s="86" t="s">
        <v>320</v>
      </c>
      <c r="C67" s="87" t="s">
        <v>321</v>
      </c>
      <c r="D67" s="6">
        <f t="shared" si="2"/>
        <v>31400</v>
      </c>
      <c r="E67" s="79">
        <v>31400</v>
      </c>
      <c r="F67" s="85" t="s">
        <v>52</v>
      </c>
    </row>
    <row r="68" spans="1:6" ht="11.25" customHeight="1" x14ac:dyDescent="0.2">
      <c r="A68" s="54">
        <v>4300</v>
      </c>
      <c r="B68" s="88" t="s">
        <v>322</v>
      </c>
      <c r="C68" s="83" t="s">
        <v>244</v>
      </c>
      <c r="D68" s="79">
        <f>SUM(D70,D74,D78)</f>
        <v>0</v>
      </c>
      <c r="E68" s="79">
        <f>SUM(E70,E74,E78)</f>
        <v>0</v>
      </c>
      <c r="F68" s="85" t="s">
        <v>52</v>
      </c>
    </row>
    <row r="69" spans="1:6" x14ac:dyDescent="0.2">
      <c r="A69" s="54"/>
      <c r="B69" s="80" t="s">
        <v>242</v>
      </c>
      <c r="C69" s="78"/>
      <c r="D69" s="79"/>
      <c r="E69" s="79"/>
      <c r="F69" s="79"/>
    </row>
    <row r="70" spans="1:6" x14ac:dyDescent="0.2">
      <c r="A70" s="54">
        <v>4310</v>
      </c>
      <c r="B70" s="88" t="s">
        <v>323</v>
      </c>
      <c r="C70" s="83" t="s">
        <v>244</v>
      </c>
      <c r="D70" s="79">
        <f>SUM(D72:D73)</f>
        <v>0</v>
      </c>
      <c r="E70" s="79">
        <f>SUM(E72:E73)</f>
        <v>0</v>
      </c>
      <c r="F70" s="79" t="s">
        <v>7</v>
      </c>
    </row>
    <row r="71" spans="1:6" x14ac:dyDescent="0.2">
      <c r="A71" s="54"/>
      <c r="B71" s="80" t="s">
        <v>57</v>
      </c>
      <c r="C71" s="83"/>
      <c r="D71" s="79"/>
      <c r="E71" s="79"/>
      <c r="F71" s="85"/>
    </row>
    <row r="72" spans="1:6" x14ac:dyDescent="0.2">
      <c r="A72" s="54">
        <v>4311</v>
      </c>
      <c r="B72" s="86" t="s">
        <v>324</v>
      </c>
      <c r="C72" s="87" t="s">
        <v>325</v>
      </c>
      <c r="D72" s="6">
        <f>SUM(E72:F72)</f>
        <v>0</v>
      </c>
      <c r="E72" s="79"/>
      <c r="F72" s="85" t="s">
        <v>52</v>
      </c>
    </row>
    <row r="73" spans="1:6" x14ac:dyDescent="0.2">
      <c r="A73" s="54">
        <v>4312</v>
      </c>
      <c r="B73" s="86" t="s">
        <v>326</v>
      </c>
      <c r="C73" s="87" t="s">
        <v>327</v>
      </c>
      <c r="D73" s="6">
        <f>SUM(E73:F73)</f>
        <v>0</v>
      </c>
      <c r="E73" s="79"/>
      <c r="F73" s="85" t="s">
        <v>52</v>
      </c>
    </row>
    <row r="74" spans="1:6" x14ac:dyDescent="0.2">
      <c r="A74" s="54">
        <v>4320</v>
      </c>
      <c r="B74" s="88" t="s">
        <v>328</v>
      </c>
      <c r="C74" s="83" t="s">
        <v>244</v>
      </c>
      <c r="D74" s="79">
        <f>SUM(D76:D77)</f>
        <v>0</v>
      </c>
      <c r="E74" s="79">
        <f>SUM(E76:E77)</f>
        <v>0</v>
      </c>
      <c r="F74" s="79" t="s">
        <v>7</v>
      </c>
    </row>
    <row r="75" spans="1:6" x14ac:dyDescent="0.2">
      <c r="A75" s="54"/>
      <c r="B75" s="80" t="s">
        <v>57</v>
      </c>
      <c r="C75" s="83"/>
      <c r="D75" s="79"/>
      <c r="E75" s="79"/>
      <c r="F75" s="85"/>
    </row>
    <row r="76" spans="1:6" ht="15.75" customHeight="1" x14ac:dyDescent="0.2">
      <c r="A76" s="54">
        <v>4321</v>
      </c>
      <c r="B76" s="86" t="s">
        <v>329</v>
      </c>
      <c r="C76" s="87" t="s">
        <v>330</v>
      </c>
      <c r="D76" s="6">
        <f>SUM(E76:F76)</f>
        <v>0</v>
      </c>
      <c r="E76" s="79"/>
      <c r="F76" s="85" t="s">
        <v>52</v>
      </c>
    </row>
    <row r="77" spans="1:6" x14ac:dyDescent="0.2">
      <c r="A77" s="54">
        <v>4322</v>
      </c>
      <c r="B77" s="86" t="s">
        <v>331</v>
      </c>
      <c r="C77" s="87" t="s">
        <v>332</v>
      </c>
      <c r="D77" s="6">
        <f>SUM(E77:F77)</f>
        <v>0</v>
      </c>
      <c r="E77" s="79"/>
      <c r="F77" s="85" t="s">
        <v>52</v>
      </c>
    </row>
    <row r="78" spans="1:6" ht="22.5" x14ac:dyDescent="0.2">
      <c r="A78" s="54">
        <v>4330</v>
      </c>
      <c r="B78" s="88" t="s">
        <v>333</v>
      </c>
      <c r="C78" s="83" t="s">
        <v>244</v>
      </c>
      <c r="D78" s="79">
        <f>SUM(D80:D82)</f>
        <v>0</v>
      </c>
      <c r="E78" s="79">
        <f>SUM(E80:E82)</f>
        <v>0</v>
      </c>
      <c r="F78" s="85" t="s">
        <v>52</v>
      </c>
    </row>
    <row r="79" spans="1:6" x14ac:dyDescent="0.2">
      <c r="A79" s="54"/>
      <c r="B79" s="80" t="s">
        <v>57</v>
      </c>
      <c r="C79" s="83"/>
      <c r="D79" s="79"/>
      <c r="E79" s="79"/>
      <c r="F79" s="85"/>
    </row>
    <row r="80" spans="1:6" x14ac:dyDescent="0.2">
      <c r="A80" s="54">
        <v>4331</v>
      </c>
      <c r="B80" s="86" t="s">
        <v>334</v>
      </c>
      <c r="C80" s="87" t="s">
        <v>335</v>
      </c>
      <c r="D80" s="6">
        <f>SUM(E80:F80)</f>
        <v>0</v>
      </c>
      <c r="E80" s="79"/>
      <c r="F80" s="85" t="s">
        <v>52</v>
      </c>
    </row>
    <row r="81" spans="1:6" x14ac:dyDescent="0.2">
      <c r="A81" s="54">
        <v>4332</v>
      </c>
      <c r="B81" s="86" t="s">
        <v>336</v>
      </c>
      <c r="C81" s="87" t="s">
        <v>337</v>
      </c>
      <c r="D81" s="6">
        <f>SUM(E81:F81)</f>
        <v>0</v>
      </c>
      <c r="E81" s="79"/>
      <c r="F81" s="85" t="s">
        <v>52</v>
      </c>
    </row>
    <row r="82" spans="1:6" x14ac:dyDescent="0.2">
      <c r="A82" s="54">
        <v>4333</v>
      </c>
      <c r="B82" s="86" t="s">
        <v>338</v>
      </c>
      <c r="C82" s="87" t="s">
        <v>339</v>
      </c>
      <c r="D82" s="6">
        <f>SUM(E82:F82)</f>
        <v>0</v>
      </c>
      <c r="E82" s="79"/>
      <c r="F82" s="85" t="s">
        <v>52</v>
      </c>
    </row>
    <row r="83" spans="1:6" x14ac:dyDescent="0.2">
      <c r="A83" s="54">
        <v>4400</v>
      </c>
      <c r="B83" s="86" t="s">
        <v>340</v>
      </c>
      <c r="C83" s="83" t="s">
        <v>244</v>
      </c>
      <c r="D83" s="79">
        <f>SUM(D85,D89)</f>
        <v>275760</v>
      </c>
      <c r="E83" s="79">
        <f>SUM(E85,E89)</f>
        <v>275760</v>
      </c>
      <c r="F83" s="85" t="s">
        <v>52</v>
      </c>
    </row>
    <row r="84" spans="1:6" x14ac:dyDescent="0.2">
      <c r="A84" s="54"/>
      <c r="B84" s="80" t="s">
        <v>242</v>
      </c>
      <c r="C84" s="78"/>
      <c r="D84" s="79"/>
      <c r="E84" s="79"/>
      <c r="F84" s="79"/>
    </row>
    <row r="85" spans="1:6" ht="24" x14ac:dyDescent="0.2">
      <c r="A85" s="54">
        <v>4410</v>
      </c>
      <c r="B85" s="88" t="s">
        <v>341</v>
      </c>
      <c r="C85" s="83" t="s">
        <v>244</v>
      </c>
      <c r="D85" s="79">
        <f>SUM(D87:D88)</f>
        <v>275760</v>
      </c>
      <c r="E85" s="79">
        <f>SUM(E87:E88)</f>
        <v>275760</v>
      </c>
      <c r="F85" s="79" t="s">
        <v>7</v>
      </c>
    </row>
    <row r="86" spans="1:6" x14ac:dyDescent="0.2">
      <c r="A86" s="54"/>
      <c r="B86" s="80" t="s">
        <v>57</v>
      </c>
      <c r="C86" s="83"/>
      <c r="D86" s="79"/>
      <c r="E86" s="79"/>
      <c r="F86" s="85"/>
    </row>
    <row r="87" spans="1:6" ht="24" x14ac:dyDescent="0.2">
      <c r="A87" s="54">
        <v>4411</v>
      </c>
      <c r="B87" s="86" t="s">
        <v>342</v>
      </c>
      <c r="C87" s="87" t="s">
        <v>343</v>
      </c>
      <c r="D87" s="6">
        <f>SUM(E87:F87)</f>
        <v>275760</v>
      </c>
      <c r="E87" s="79">
        <v>275760</v>
      </c>
      <c r="F87" s="85" t="s">
        <v>52</v>
      </c>
    </row>
    <row r="88" spans="1:6" ht="24" x14ac:dyDescent="0.2">
      <c r="A88" s="54">
        <v>4412</v>
      </c>
      <c r="B88" s="86" t="s">
        <v>344</v>
      </c>
      <c r="C88" s="87" t="s">
        <v>345</v>
      </c>
      <c r="D88" s="6">
        <f>SUM(E88:F88)</f>
        <v>0</v>
      </c>
      <c r="E88" s="79"/>
      <c r="F88" s="85" t="s">
        <v>52</v>
      </c>
    </row>
    <row r="89" spans="1:6" ht="24" x14ac:dyDescent="0.2">
      <c r="A89" s="54">
        <v>4420</v>
      </c>
      <c r="B89" s="88" t="s">
        <v>346</v>
      </c>
      <c r="C89" s="83" t="s">
        <v>244</v>
      </c>
      <c r="D89" s="79">
        <f>SUM(D91:D92)</f>
        <v>0</v>
      </c>
      <c r="E89" s="79">
        <f>SUM(E91:E92)</f>
        <v>0</v>
      </c>
      <c r="F89" s="79" t="s">
        <v>7</v>
      </c>
    </row>
    <row r="90" spans="1:6" x14ac:dyDescent="0.2">
      <c r="A90" s="54"/>
      <c r="B90" s="80" t="s">
        <v>57</v>
      </c>
      <c r="C90" s="83"/>
      <c r="D90" s="79"/>
      <c r="E90" s="79"/>
      <c r="F90" s="85"/>
    </row>
    <row r="91" spans="1:6" ht="24" x14ac:dyDescent="0.2">
      <c r="A91" s="54">
        <v>4421</v>
      </c>
      <c r="B91" s="86" t="s">
        <v>347</v>
      </c>
      <c r="C91" s="87" t="s">
        <v>348</v>
      </c>
      <c r="D91" s="6">
        <f>SUM(E91:F91)</f>
        <v>0</v>
      </c>
      <c r="E91" s="79"/>
      <c r="F91" s="85" t="s">
        <v>52</v>
      </c>
    </row>
    <row r="92" spans="1:6" ht="24" x14ac:dyDescent="0.2">
      <c r="A92" s="54">
        <v>4422</v>
      </c>
      <c r="B92" s="86" t="s">
        <v>349</v>
      </c>
      <c r="C92" s="87" t="s">
        <v>350</v>
      </c>
      <c r="D92" s="6">
        <f>SUM(E92:F92)</f>
        <v>0</v>
      </c>
      <c r="E92" s="79"/>
      <c r="F92" s="85" t="s">
        <v>52</v>
      </c>
    </row>
    <row r="93" spans="1:6" x14ac:dyDescent="0.2">
      <c r="A93" s="54">
        <v>4500</v>
      </c>
      <c r="B93" s="92" t="s">
        <v>351</v>
      </c>
      <c r="C93" s="83" t="s">
        <v>244</v>
      </c>
      <c r="D93" s="79">
        <f>SUM(D95,D99,D103,D114)</f>
        <v>2000</v>
      </c>
      <c r="E93" s="79">
        <f>SUM(E95,E99,E103,E114)</f>
        <v>2000</v>
      </c>
      <c r="F93" s="85" t="s">
        <v>52</v>
      </c>
    </row>
    <row r="94" spans="1:6" x14ac:dyDescent="0.2">
      <c r="A94" s="54"/>
      <c r="B94" s="80" t="s">
        <v>242</v>
      </c>
      <c r="C94" s="78"/>
      <c r="D94" s="79"/>
      <c r="E94" s="79"/>
      <c r="F94" s="79"/>
    </row>
    <row r="95" spans="1:6" ht="22.5" x14ac:dyDescent="0.2">
      <c r="A95" s="54">
        <v>4510</v>
      </c>
      <c r="B95" s="93" t="s">
        <v>352</v>
      </c>
      <c r="C95" s="83" t="s">
        <v>244</v>
      </c>
      <c r="D95" s="79">
        <f>SUM(D97:D98)</f>
        <v>0</v>
      </c>
      <c r="E95" s="79">
        <f>SUM(E97:E98)</f>
        <v>0</v>
      </c>
      <c r="F95" s="79" t="s">
        <v>7</v>
      </c>
    </row>
    <row r="96" spans="1:6" x14ac:dyDescent="0.2">
      <c r="A96" s="54"/>
      <c r="B96" s="80" t="s">
        <v>57</v>
      </c>
      <c r="C96" s="83"/>
      <c r="D96" s="79"/>
      <c r="E96" s="79"/>
      <c r="F96" s="85"/>
    </row>
    <row r="97" spans="1:6" x14ac:dyDescent="0.2">
      <c r="A97" s="54">
        <v>4511</v>
      </c>
      <c r="B97" s="94" t="s">
        <v>353</v>
      </c>
      <c r="C97" s="87" t="s">
        <v>354</v>
      </c>
      <c r="D97" s="6">
        <f>SUM(E97:F97)</f>
        <v>0</v>
      </c>
      <c r="E97" s="161"/>
      <c r="F97" s="85" t="s">
        <v>52</v>
      </c>
    </row>
    <row r="98" spans="1:6" ht="24" x14ac:dyDescent="0.2">
      <c r="A98" s="54">
        <v>4512</v>
      </c>
      <c r="B98" s="86" t="s">
        <v>355</v>
      </c>
      <c r="C98" s="87" t="s">
        <v>356</v>
      </c>
      <c r="D98" s="6">
        <f>SUM(E98:F98)</f>
        <v>0</v>
      </c>
      <c r="E98" s="161"/>
      <c r="F98" s="85" t="s">
        <v>52</v>
      </c>
    </row>
    <row r="99" spans="1:6" ht="22.5" x14ac:dyDescent="0.2">
      <c r="A99" s="54">
        <v>4520</v>
      </c>
      <c r="B99" s="93" t="s">
        <v>357</v>
      </c>
      <c r="C99" s="83" t="s">
        <v>244</v>
      </c>
      <c r="D99" s="79">
        <f>SUM(D101:D102)</f>
        <v>0</v>
      </c>
      <c r="E99" s="79">
        <f>SUM(E101:E102)</f>
        <v>0</v>
      </c>
      <c r="F99" s="79" t="s">
        <v>7</v>
      </c>
    </row>
    <row r="100" spans="1:6" x14ac:dyDescent="0.2">
      <c r="A100" s="54"/>
      <c r="B100" s="80" t="s">
        <v>57</v>
      </c>
      <c r="C100" s="83"/>
      <c r="D100" s="79"/>
      <c r="E100" s="79"/>
      <c r="F100" s="85"/>
    </row>
    <row r="101" spans="1:6" ht="30" customHeight="1" x14ac:dyDescent="0.2">
      <c r="A101" s="54">
        <v>4521</v>
      </c>
      <c r="B101" s="86" t="s">
        <v>358</v>
      </c>
      <c r="C101" s="87" t="s">
        <v>359</v>
      </c>
      <c r="D101" s="6">
        <f>SUM(E101:F101)</f>
        <v>0</v>
      </c>
      <c r="E101" s="79"/>
      <c r="F101" s="85" t="s">
        <v>52</v>
      </c>
    </row>
    <row r="102" spans="1:6" ht="24" x14ac:dyDescent="0.2">
      <c r="A102" s="54">
        <v>4522</v>
      </c>
      <c r="B102" s="86" t="s">
        <v>360</v>
      </c>
      <c r="C102" s="87" t="s">
        <v>361</v>
      </c>
      <c r="D102" s="6">
        <f>SUM(E102:F102)</f>
        <v>0</v>
      </c>
      <c r="E102" s="96"/>
      <c r="F102" s="85" t="s">
        <v>52</v>
      </c>
    </row>
    <row r="103" spans="1:6" ht="38.25" customHeight="1" x14ac:dyDescent="0.2">
      <c r="A103" s="54">
        <v>4530</v>
      </c>
      <c r="B103" s="93" t="s">
        <v>362</v>
      </c>
      <c r="C103" s="83" t="s">
        <v>244</v>
      </c>
      <c r="D103" s="79">
        <f>SUM(D105:D107)</f>
        <v>2000</v>
      </c>
      <c r="E103" s="79">
        <f>SUM(E105:E107)</f>
        <v>2000</v>
      </c>
      <c r="F103" s="85" t="s">
        <v>52</v>
      </c>
    </row>
    <row r="104" spans="1:6" x14ac:dyDescent="0.2">
      <c r="A104" s="54"/>
      <c r="B104" s="80" t="s">
        <v>57</v>
      </c>
      <c r="C104" s="83"/>
      <c r="D104" s="79"/>
      <c r="E104" s="79"/>
      <c r="F104" s="85" t="s">
        <v>52</v>
      </c>
    </row>
    <row r="105" spans="1:6" ht="38.25" customHeight="1" x14ac:dyDescent="0.2">
      <c r="A105" s="54">
        <v>4531</v>
      </c>
      <c r="B105" s="90" t="s">
        <v>363</v>
      </c>
      <c r="C105" s="87" t="s">
        <v>364</v>
      </c>
      <c r="D105" s="6">
        <f>SUM(E105:F105)</f>
        <v>2000</v>
      </c>
      <c r="E105" s="79">
        <v>2000</v>
      </c>
      <c r="F105" s="85" t="s">
        <v>52</v>
      </c>
    </row>
    <row r="106" spans="1:6" ht="38.25" customHeight="1" x14ac:dyDescent="0.2">
      <c r="A106" s="54">
        <v>4532</v>
      </c>
      <c r="B106" s="90" t="s">
        <v>365</v>
      </c>
      <c r="C106" s="87" t="s">
        <v>366</v>
      </c>
      <c r="D106" s="6">
        <f>SUM(E106:F106)</f>
        <v>0</v>
      </c>
      <c r="E106" s="79"/>
      <c r="F106" s="85" t="s">
        <v>52</v>
      </c>
    </row>
    <row r="107" spans="1:6" ht="24" x14ac:dyDescent="0.2">
      <c r="A107" s="54">
        <v>4533</v>
      </c>
      <c r="B107" s="90" t="s">
        <v>367</v>
      </c>
      <c r="C107" s="87" t="s">
        <v>368</v>
      </c>
      <c r="D107" s="79">
        <f>SUM(D109,D112,D113)</f>
        <v>0</v>
      </c>
      <c r="E107" s="79"/>
      <c r="F107" s="85" t="s">
        <v>52</v>
      </c>
    </row>
    <row r="108" spans="1:6" x14ac:dyDescent="0.2">
      <c r="A108" s="54"/>
      <c r="B108" s="97" t="s">
        <v>242</v>
      </c>
      <c r="C108" s="87"/>
      <c r="D108" s="79"/>
      <c r="E108" s="79"/>
      <c r="F108" s="85" t="s">
        <v>52</v>
      </c>
    </row>
    <row r="109" spans="1:6" ht="24" x14ac:dyDescent="0.2">
      <c r="A109" s="54">
        <v>4534</v>
      </c>
      <c r="B109" s="97" t="s">
        <v>369</v>
      </c>
      <c r="C109" s="87"/>
      <c r="D109" s="79">
        <f>SUM(D111:D111)</f>
        <v>0</v>
      </c>
      <c r="E109" s="79">
        <f>SUM(E111:E111)</f>
        <v>0</v>
      </c>
      <c r="F109" s="85" t="s">
        <v>52</v>
      </c>
    </row>
    <row r="110" spans="1:6" x14ac:dyDescent="0.2">
      <c r="A110" s="54"/>
      <c r="B110" s="97" t="s">
        <v>370</v>
      </c>
      <c r="C110" s="87"/>
      <c r="D110" s="79"/>
      <c r="E110" s="79"/>
      <c r="F110" s="85" t="s">
        <v>52</v>
      </c>
    </row>
    <row r="111" spans="1:6" x14ac:dyDescent="0.2">
      <c r="A111" s="54">
        <v>4536</v>
      </c>
      <c r="B111" s="97" t="s">
        <v>371</v>
      </c>
      <c r="C111" s="87"/>
      <c r="D111" s="6">
        <f>SUM(E111:F111)</f>
        <v>0</v>
      </c>
      <c r="E111" s="79"/>
      <c r="F111" s="85" t="s">
        <v>52</v>
      </c>
    </row>
    <row r="112" spans="1:6" x14ac:dyDescent="0.2">
      <c r="A112" s="54">
        <v>4537</v>
      </c>
      <c r="B112" s="97" t="s">
        <v>372</v>
      </c>
      <c r="C112" s="87"/>
      <c r="D112" s="6">
        <f>SUM(E112:F112)</f>
        <v>0</v>
      </c>
      <c r="E112" s="79"/>
      <c r="F112" s="85" t="s">
        <v>52</v>
      </c>
    </row>
    <row r="113" spans="1:7" x14ac:dyDescent="0.2">
      <c r="A113" s="54">
        <v>4538</v>
      </c>
      <c r="B113" s="97" t="s">
        <v>373</v>
      </c>
      <c r="C113" s="87"/>
      <c r="D113" s="6">
        <f>SUM(E113:F113)</f>
        <v>0</v>
      </c>
      <c r="E113" s="79"/>
      <c r="F113" s="85" t="s">
        <v>52</v>
      </c>
    </row>
    <row r="114" spans="1:7" ht="24" x14ac:dyDescent="0.2">
      <c r="A114" s="54">
        <v>4540</v>
      </c>
      <c r="B114" s="93" t="s">
        <v>374</v>
      </c>
      <c r="C114" s="83" t="s">
        <v>244</v>
      </c>
      <c r="D114" s="79">
        <f>SUM(D116:D118)</f>
        <v>0</v>
      </c>
      <c r="E114" s="162">
        <f>E116+E117+E118</f>
        <v>0</v>
      </c>
      <c r="F114" s="85" t="s">
        <v>52</v>
      </c>
    </row>
    <row r="115" spans="1:7" x14ac:dyDescent="0.2">
      <c r="A115" s="54"/>
      <c r="B115" s="80" t="s">
        <v>57</v>
      </c>
      <c r="C115" s="83"/>
      <c r="D115" s="79"/>
      <c r="E115" s="79"/>
      <c r="F115" s="85"/>
    </row>
    <row r="116" spans="1:7" ht="38.25" customHeight="1" x14ac:dyDescent="0.2">
      <c r="A116" s="54">
        <v>4541</v>
      </c>
      <c r="B116" s="90" t="s">
        <v>375</v>
      </c>
      <c r="C116" s="87" t="s">
        <v>376</v>
      </c>
      <c r="D116" s="6">
        <f>SUM(E116:F116)</f>
        <v>0</v>
      </c>
      <c r="E116" s="161"/>
      <c r="F116" s="85" t="s">
        <v>52</v>
      </c>
    </row>
    <row r="117" spans="1:7" ht="38.25" customHeight="1" x14ac:dyDescent="0.2">
      <c r="A117" s="54">
        <v>4542</v>
      </c>
      <c r="B117" s="90" t="s">
        <v>377</v>
      </c>
      <c r="C117" s="87" t="s">
        <v>378</v>
      </c>
      <c r="D117" s="6">
        <f>SUM(E117:F117)</f>
        <v>0</v>
      </c>
      <c r="E117" s="161"/>
      <c r="F117" s="85" t="s">
        <v>52</v>
      </c>
    </row>
    <row r="118" spans="1:7" ht="24" x14ac:dyDescent="0.2">
      <c r="A118" s="54">
        <v>4543</v>
      </c>
      <c r="B118" s="90" t="s">
        <v>379</v>
      </c>
      <c r="C118" s="87" t="s">
        <v>380</v>
      </c>
      <c r="D118" s="79">
        <f>SUM(D120,D123,D124)</f>
        <v>0</v>
      </c>
      <c r="E118" s="163">
        <f>E120</f>
        <v>0</v>
      </c>
      <c r="F118" s="85" t="s">
        <v>52</v>
      </c>
    </row>
    <row r="119" spans="1:7" x14ac:dyDescent="0.2">
      <c r="A119" s="54"/>
      <c r="B119" s="97" t="s">
        <v>242</v>
      </c>
      <c r="C119" s="87"/>
      <c r="D119" s="79"/>
      <c r="E119" s="79"/>
      <c r="F119" s="85"/>
    </row>
    <row r="120" spans="1:7" ht="24" x14ac:dyDescent="0.2">
      <c r="A120" s="54">
        <v>4544</v>
      </c>
      <c r="B120" s="97" t="s">
        <v>381</v>
      </c>
      <c r="C120" s="87"/>
      <c r="D120" s="79">
        <f>SUM(D122:D122)</f>
        <v>0</v>
      </c>
      <c r="E120" s="163">
        <f>E122+E123+E124</f>
        <v>0</v>
      </c>
      <c r="F120" s="85" t="s">
        <v>52</v>
      </c>
    </row>
    <row r="121" spans="1:7" x14ac:dyDescent="0.2">
      <c r="A121" s="54"/>
      <c r="B121" s="97" t="s">
        <v>370</v>
      </c>
      <c r="C121" s="87"/>
      <c r="D121" s="79"/>
      <c r="E121" s="161"/>
      <c r="F121" s="85" t="s">
        <v>52</v>
      </c>
    </row>
    <row r="122" spans="1:7" x14ac:dyDescent="0.2">
      <c r="A122" s="54">
        <v>4546</v>
      </c>
      <c r="B122" s="97" t="s">
        <v>382</v>
      </c>
      <c r="C122" s="87"/>
      <c r="D122" s="6">
        <f>SUM(E122:F122)</f>
        <v>0</v>
      </c>
      <c r="E122" s="161"/>
      <c r="F122" s="85" t="s">
        <v>52</v>
      </c>
    </row>
    <row r="123" spans="1:7" x14ac:dyDescent="0.2">
      <c r="A123" s="54">
        <v>4547</v>
      </c>
      <c r="B123" s="97" t="s">
        <v>372</v>
      </c>
      <c r="C123" s="87"/>
      <c r="D123" s="6">
        <f>SUM(E123:F123)</f>
        <v>0</v>
      </c>
      <c r="E123" s="161"/>
      <c r="F123" s="85" t="s">
        <v>52</v>
      </c>
    </row>
    <row r="124" spans="1:7" x14ac:dyDescent="0.2">
      <c r="A124" s="54">
        <v>4548</v>
      </c>
      <c r="B124" s="97" t="s">
        <v>373</v>
      </c>
      <c r="C124" s="87"/>
      <c r="D124" s="6">
        <f>SUM(E124:F124)</f>
        <v>0</v>
      </c>
      <c r="E124" s="161"/>
      <c r="F124" s="85" t="s">
        <v>52</v>
      </c>
    </row>
    <row r="125" spans="1:7" ht="32.25" customHeight="1" x14ac:dyDescent="0.2">
      <c r="A125" s="54">
        <v>4600</v>
      </c>
      <c r="B125" s="93" t="s">
        <v>383</v>
      </c>
      <c r="C125" s="83" t="s">
        <v>244</v>
      </c>
      <c r="D125" s="79">
        <f>SUM(D127,D131,D137)</f>
        <v>9000</v>
      </c>
      <c r="E125" s="79">
        <f>SUM(E127,E131,E137)</f>
        <v>9000</v>
      </c>
      <c r="F125" s="85" t="s">
        <v>52</v>
      </c>
      <c r="G125" s="76">
        <f>E125/E8*100</f>
        <v>0.98039215686274506</v>
      </c>
    </row>
    <row r="126" spans="1:7" x14ac:dyDescent="0.2">
      <c r="A126" s="54"/>
      <c r="B126" s="80" t="s">
        <v>242</v>
      </c>
      <c r="C126" s="78"/>
      <c r="D126" s="79"/>
      <c r="E126" s="79"/>
      <c r="F126" s="79"/>
    </row>
    <row r="127" spans="1:7" x14ac:dyDescent="0.2">
      <c r="A127" s="54">
        <v>4610</v>
      </c>
      <c r="B127" s="98" t="s">
        <v>384</v>
      </c>
      <c r="C127" s="78"/>
      <c r="D127" s="79">
        <f>SUM(D129:D130)</f>
        <v>0</v>
      </c>
      <c r="E127" s="79">
        <f>SUM(E129:E130)</f>
        <v>0</v>
      </c>
      <c r="F127" s="99" t="s">
        <v>7</v>
      </c>
    </row>
    <row r="128" spans="1:7" x14ac:dyDescent="0.2">
      <c r="A128" s="54"/>
      <c r="B128" s="80" t="s">
        <v>242</v>
      </c>
      <c r="C128" s="78"/>
      <c r="D128" s="79"/>
      <c r="E128" s="79"/>
      <c r="F128" s="85"/>
    </row>
    <row r="129" spans="1:7" ht="25.5" x14ac:dyDescent="0.2">
      <c r="A129" s="54">
        <v>4610</v>
      </c>
      <c r="B129" s="100" t="s">
        <v>385</v>
      </c>
      <c r="C129" s="78" t="s">
        <v>386</v>
      </c>
      <c r="D129" s="6">
        <f>SUM(E129:F129)</f>
        <v>0</v>
      </c>
      <c r="E129" s="79"/>
      <c r="F129" s="85" t="s">
        <v>52</v>
      </c>
    </row>
    <row r="130" spans="1:7" ht="25.5" x14ac:dyDescent="0.2">
      <c r="A130" s="54">
        <v>4620</v>
      </c>
      <c r="B130" s="100" t="s">
        <v>387</v>
      </c>
      <c r="C130" s="78" t="s">
        <v>388</v>
      </c>
      <c r="D130" s="6">
        <f>SUM(E130:F130)</f>
        <v>0</v>
      </c>
      <c r="E130" s="79"/>
      <c r="F130" s="85" t="s">
        <v>52</v>
      </c>
    </row>
    <row r="131" spans="1:7" ht="24" x14ac:dyDescent="0.2">
      <c r="A131" s="54">
        <v>4630</v>
      </c>
      <c r="B131" s="88" t="s">
        <v>389</v>
      </c>
      <c r="C131" s="83" t="s">
        <v>244</v>
      </c>
      <c r="D131" s="79">
        <f>SUM(D133:D136)</f>
        <v>9000</v>
      </c>
      <c r="E131" s="79">
        <f>SUM(E133:E136)</f>
        <v>9000</v>
      </c>
      <c r="F131" s="85" t="s">
        <v>52</v>
      </c>
    </row>
    <row r="132" spans="1:7" x14ac:dyDescent="0.2">
      <c r="A132" s="54"/>
      <c r="B132" s="80" t="s">
        <v>57</v>
      </c>
      <c r="C132" s="83"/>
      <c r="D132" s="79"/>
      <c r="E132" s="79"/>
      <c r="F132" s="85"/>
    </row>
    <row r="133" spans="1:7" x14ac:dyDescent="0.2">
      <c r="A133" s="54">
        <v>4631</v>
      </c>
      <c r="B133" s="86" t="s">
        <v>390</v>
      </c>
      <c r="C133" s="87" t="s">
        <v>391</v>
      </c>
      <c r="D133" s="6">
        <f>SUM(E133:F133)</f>
        <v>0</v>
      </c>
      <c r="E133" s="79">
        <v>0</v>
      </c>
      <c r="F133" s="85" t="s">
        <v>52</v>
      </c>
    </row>
    <row r="134" spans="1:7" ht="25.5" customHeight="1" x14ac:dyDescent="0.2">
      <c r="A134" s="54">
        <v>4632</v>
      </c>
      <c r="B134" s="86" t="s">
        <v>392</v>
      </c>
      <c r="C134" s="87" t="s">
        <v>393</v>
      </c>
      <c r="D134" s="6">
        <f>SUM(E134:F134)</f>
        <v>3000</v>
      </c>
      <c r="E134" s="79">
        <v>3000</v>
      </c>
      <c r="F134" s="85" t="s">
        <v>52</v>
      </c>
    </row>
    <row r="135" spans="1:7" ht="17.25" customHeight="1" x14ac:dyDescent="0.2">
      <c r="A135" s="54">
        <v>4633</v>
      </c>
      <c r="B135" s="86" t="s">
        <v>394</v>
      </c>
      <c r="C135" s="87" t="s">
        <v>395</v>
      </c>
      <c r="D135" s="6">
        <f>SUM(E135:F135)</f>
        <v>0</v>
      </c>
      <c r="E135" s="79"/>
      <c r="F135" s="85" t="s">
        <v>52</v>
      </c>
    </row>
    <row r="136" spans="1:7" ht="14.25" customHeight="1" x14ac:dyDescent="0.2">
      <c r="A136" s="54">
        <v>4634</v>
      </c>
      <c r="B136" s="86" t="s">
        <v>396</v>
      </c>
      <c r="C136" s="87" t="s">
        <v>545</v>
      </c>
      <c r="D136" s="6">
        <f>SUM(E136:F136)</f>
        <v>6000</v>
      </c>
      <c r="E136" s="79">
        <v>6000</v>
      </c>
      <c r="F136" s="85" t="s">
        <v>52</v>
      </c>
      <c r="G136" s="76">
        <f>E136/E8*100</f>
        <v>0.65359477124183007</v>
      </c>
    </row>
    <row r="137" spans="1:7" x14ac:dyDescent="0.2">
      <c r="A137" s="54">
        <v>4640</v>
      </c>
      <c r="B137" s="88" t="s">
        <v>397</v>
      </c>
      <c r="C137" s="83" t="s">
        <v>244</v>
      </c>
      <c r="D137" s="79">
        <f>SUM(D139)</f>
        <v>0</v>
      </c>
      <c r="E137" s="79">
        <f>SUM(E139)</f>
        <v>0</v>
      </c>
      <c r="F137" s="85" t="s">
        <v>52</v>
      </c>
    </row>
    <row r="138" spans="1:7" x14ac:dyDescent="0.2">
      <c r="A138" s="54"/>
      <c r="B138" s="80" t="s">
        <v>57</v>
      </c>
      <c r="C138" s="83"/>
      <c r="D138" s="79"/>
      <c r="E138" s="79"/>
      <c r="F138" s="85"/>
    </row>
    <row r="139" spans="1:7" x14ac:dyDescent="0.2">
      <c r="A139" s="54">
        <v>4641</v>
      </c>
      <c r="B139" s="86" t="s">
        <v>398</v>
      </c>
      <c r="C139" s="87" t="s">
        <v>399</v>
      </c>
      <c r="D139" s="6">
        <f>SUM(E139:F139)</f>
        <v>0</v>
      </c>
      <c r="E139" s="79"/>
      <c r="F139" s="85" t="s">
        <v>7</v>
      </c>
    </row>
    <row r="140" spans="1:7" ht="38.25" customHeight="1" x14ac:dyDescent="0.2">
      <c r="A140" s="54">
        <v>4700</v>
      </c>
      <c r="B140" s="88" t="s">
        <v>400</v>
      </c>
      <c r="C140" s="83" t="s">
        <v>244</v>
      </c>
      <c r="D140" s="79">
        <f>SUM(D142,D146,D152,D155,D159,D162,D165)</f>
        <v>200062.8</v>
      </c>
      <c r="E140" s="79">
        <f>SUM(E142,E146,E152,E155,E159,E162,E165)</f>
        <v>200062.8</v>
      </c>
      <c r="F140" s="79">
        <f>SUM(F142,F146,F152,F155,F159,F162,F165)</f>
        <v>0</v>
      </c>
    </row>
    <row r="141" spans="1:7" x14ac:dyDescent="0.2">
      <c r="A141" s="54"/>
      <c r="B141" s="80" t="s">
        <v>242</v>
      </c>
      <c r="C141" s="78"/>
      <c r="D141" s="79"/>
      <c r="E141" s="79"/>
      <c r="F141" s="79"/>
    </row>
    <row r="142" spans="1:7" ht="40.5" customHeight="1" x14ac:dyDescent="0.2">
      <c r="A142" s="54">
        <v>4710</v>
      </c>
      <c r="B142" s="88" t="s">
        <v>401</v>
      </c>
      <c r="C142" s="83" t="s">
        <v>244</v>
      </c>
      <c r="D142" s="79">
        <f>SUM(D144:D145)</f>
        <v>1000</v>
      </c>
      <c r="E142" s="79">
        <f>SUM(E144:E145)</f>
        <v>1000</v>
      </c>
      <c r="F142" s="85" t="s">
        <v>52</v>
      </c>
    </row>
    <row r="143" spans="1:7" x14ac:dyDescent="0.2">
      <c r="A143" s="54"/>
      <c r="B143" s="80" t="s">
        <v>57</v>
      </c>
      <c r="C143" s="83"/>
      <c r="D143" s="79"/>
      <c r="E143" s="79"/>
      <c r="F143" s="85"/>
    </row>
    <row r="144" spans="1:7" ht="51" customHeight="1" x14ac:dyDescent="0.2">
      <c r="A144" s="54">
        <v>4711</v>
      </c>
      <c r="B144" s="86" t="s">
        <v>402</v>
      </c>
      <c r="C144" s="87" t="s">
        <v>403</v>
      </c>
      <c r="D144" s="6">
        <f>SUM(E144:F144)</f>
        <v>0</v>
      </c>
      <c r="E144" s="79"/>
      <c r="F144" s="85" t="s">
        <v>52</v>
      </c>
    </row>
    <row r="145" spans="1:6" ht="29.25" customHeight="1" x14ac:dyDescent="0.2">
      <c r="A145" s="54">
        <v>4712</v>
      </c>
      <c r="B145" s="86" t="s">
        <v>404</v>
      </c>
      <c r="C145" s="87" t="s">
        <v>405</v>
      </c>
      <c r="D145" s="6">
        <f>SUM(E145:F145)</f>
        <v>1000</v>
      </c>
      <c r="E145" s="79">
        <v>1000</v>
      </c>
      <c r="F145" s="85" t="s">
        <v>52</v>
      </c>
    </row>
    <row r="146" spans="1:6" ht="50.25" customHeight="1" x14ac:dyDescent="0.2">
      <c r="A146" s="54">
        <v>4720</v>
      </c>
      <c r="B146" s="88" t="s">
        <v>406</v>
      </c>
      <c r="C146" s="83" t="s">
        <v>244</v>
      </c>
      <c r="D146" s="79">
        <f>SUM(D148:D151)</f>
        <v>1800</v>
      </c>
      <c r="E146" s="79">
        <f>SUM(E148:E151)</f>
        <v>1800</v>
      </c>
      <c r="F146" s="85" t="s">
        <v>52</v>
      </c>
    </row>
    <row r="147" spans="1:6" x14ac:dyDescent="0.2">
      <c r="A147" s="54"/>
      <c r="B147" s="80" t="s">
        <v>57</v>
      </c>
      <c r="C147" s="83"/>
      <c r="D147" s="79"/>
      <c r="E147" s="79"/>
      <c r="F147" s="85"/>
    </row>
    <row r="148" spans="1:6" ht="15.75" customHeight="1" x14ac:dyDescent="0.2">
      <c r="A148" s="54">
        <v>4721</v>
      </c>
      <c r="B148" s="86" t="s">
        <v>407</v>
      </c>
      <c r="C148" s="87" t="s">
        <v>408</v>
      </c>
      <c r="D148" s="6">
        <f>SUM(E148:F148)</f>
        <v>0</v>
      </c>
      <c r="E148" s="79"/>
      <c r="F148" s="85" t="s">
        <v>52</v>
      </c>
    </row>
    <row r="149" spans="1:6" x14ac:dyDescent="0.2">
      <c r="A149" s="54">
        <v>4722</v>
      </c>
      <c r="B149" s="86" t="s">
        <v>409</v>
      </c>
      <c r="C149" s="91">
        <v>4822</v>
      </c>
      <c r="D149" s="6">
        <f>SUM(E149:F149)</f>
        <v>0</v>
      </c>
      <c r="E149" s="79"/>
      <c r="F149" s="85" t="s">
        <v>52</v>
      </c>
    </row>
    <row r="150" spans="1:6" x14ac:dyDescent="0.2">
      <c r="A150" s="54">
        <v>4723</v>
      </c>
      <c r="B150" s="86" t="s">
        <v>410</v>
      </c>
      <c r="C150" s="87" t="s">
        <v>411</v>
      </c>
      <c r="D150" s="6">
        <f>SUM(E150:F150)</f>
        <v>1800</v>
      </c>
      <c r="E150" s="79">
        <v>1800</v>
      </c>
      <c r="F150" s="85" t="s">
        <v>52</v>
      </c>
    </row>
    <row r="151" spans="1:6" ht="24" x14ac:dyDescent="0.2">
      <c r="A151" s="54">
        <v>4724</v>
      </c>
      <c r="B151" s="86" t="s">
        <v>412</v>
      </c>
      <c r="C151" s="87" t="s">
        <v>413</v>
      </c>
      <c r="D151" s="6">
        <f>SUM(E151:F151)</f>
        <v>0</v>
      </c>
      <c r="E151" s="79"/>
      <c r="F151" s="85" t="s">
        <v>52</v>
      </c>
    </row>
    <row r="152" spans="1:6" ht="22.5" x14ac:dyDescent="0.2">
      <c r="A152" s="54">
        <v>4730</v>
      </c>
      <c r="B152" s="88" t="s">
        <v>414</v>
      </c>
      <c r="C152" s="83" t="s">
        <v>244</v>
      </c>
      <c r="D152" s="79">
        <f>SUM(D154)</f>
        <v>0</v>
      </c>
      <c r="E152" s="79">
        <f>SUM(E154)</f>
        <v>0</v>
      </c>
      <c r="F152" s="85" t="s">
        <v>52</v>
      </c>
    </row>
    <row r="153" spans="1:6" x14ac:dyDescent="0.2">
      <c r="A153" s="54"/>
      <c r="B153" s="80" t="s">
        <v>57</v>
      </c>
      <c r="C153" s="83"/>
      <c r="D153" s="79"/>
      <c r="E153" s="79"/>
      <c r="F153" s="85"/>
    </row>
    <row r="154" spans="1:6" x14ac:dyDescent="0.2">
      <c r="A154" s="54">
        <v>4731</v>
      </c>
      <c r="B154" s="94" t="s">
        <v>415</v>
      </c>
      <c r="C154" s="87" t="s">
        <v>416</v>
      </c>
      <c r="D154" s="6">
        <f>SUM(E154:F154)</f>
        <v>0</v>
      </c>
      <c r="E154" s="79"/>
      <c r="F154" s="85" t="s">
        <v>52</v>
      </c>
    </row>
    <row r="155" spans="1:6" ht="34.5" x14ac:dyDescent="0.2">
      <c r="A155" s="54">
        <v>4740</v>
      </c>
      <c r="B155" s="101" t="s">
        <v>417</v>
      </c>
      <c r="C155" s="83" t="s">
        <v>244</v>
      </c>
      <c r="D155" s="79">
        <f>SUM(D157:D158)</f>
        <v>500</v>
      </c>
      <c r="E155" s="79">
        <f>SUM(E157:E158)</f>
        <v>500</v>
      </c>
      <c r="F155" s="85" t="s">
        <v>52</v>
      </c>
    </row>
    <row r="156" spans="1:6" x14ac:dyDescent="0.2">
      <c r="A156" s="54"/>
      <c r="B156" s="80" t="s">
        <v>57</v>
      </c>
      <c r="C156" s="83"/>
      <c r="D156" s="79"/>
      <c r="E156" s="79"/>
      <c r="F156" s="85"/>
    </row>
    <row r="157" spans="1:6" ht="27.75" customHeight="1" x14ac:dyDescent="0.2">
      <c r="A157" s="54">
        <v>4741</v>
      </c>
      <c r="B157" s="86" t="s">
        <v>418</v>
      </c>
      <c r="C157" s="87" t="s">
        <v>419</v>
      </c>
      <c r="D157" s="6">
        <f>SUM(E157:F157)</f>
        <v>0</v>
      </c>
      <c r="E157" s="79">
        <v>0</v>
      </c>
      <c r="F157" s="85" t="s">
        <v>52</v>
      </c>
    </row>
    <row r="158" spans="1:6" ht="27" customHeight="1" x14ac:dyDescent="0.2">
      <c r="A158" s="54">
        <v>4742</v>
      </c>
      <c r="B158" s="86" t="s">
        <v>420</v>
      </c>
      <c r="C158" s="87" t="s">
        <v>421</v>
      </c>
      <c r="D158" s="6">
        <f>SUM(E158:F158)</f>
        <v>500</v>
      </c>
      <c r="E158" s="79">
        <v>500</v>
      </c>
      <c r="F158" s="85" t="s">
        <v>52</v>
      </c>
    </row>
    <row r="159" spans="1:6" ht="39.75" customHeight="1" x14ac:dyDescent="0.2">
      <c r="A159" s="54">
        <v>4750</v>
      </c>
      <c r="B159" s="88" t="s">
        <v>422</v>
      </c>
      <c r="C159" s="83" t="s">
        <v>244</v>
      </c>
      <c r="D159" s="79">
        <f>SUM(D161)</f>
        <v>0</v>
      </c>
      <c r="E159" s="79">
        <f>SUM(E161)</f>
        <v>0</v>
      </c>
      <c r="F159" s="85" t="s">
        <v>52</v>
      </c>
    </row>
    <row r="160" spans="1:6" x14ac:dyDescent="0.2">
      <c r="A160" s="54"/>
      <c r="B160" s="80" t="s">
        <v>57</v>
      </c>
      <c r="C160" s="83"/>
      <c r="D160" s="79"/>
      <c r="E160" s="79"/>
      <c r="F160" s="85"/>
    </row>
    <row r="161" spans="1:7" ht="39.75" customHeight="1" x14ac:dyDescent="0.2">
      <c r="A161" s="54">
        <v>4751</v>
      </c>
      <c r="B161" s="86" t="s">
        <v>423</v>
      </c>
      <c r="C161" s="87" t="s">
        <v>424</v>
      </c>
      <c r="D161" s="6">
        <f>SUM(E161:F161)</f>
        <v>0</v>
      </c>
      <c r="E161" s="79"/>
      <c r="F161" s="85" t="s">
        <v>52</v>
      </c>
    </row>
    <row r="162" spans="1:7" ht="17.25" customHeight="1" x14ac:dyDescent="0.2">
      <c r="A162" s="54">
        <v>4760</v>
      </c>
      <c r="B162" s="101" t="s">
        <v>425</v>
      </c>
      <c r="C162" s="83" t="s">
        <v>244</v>
      </c>
      <c r="D162" s="79">
        <f>SUM(D164)</f>
        <v>0</v>
      </c>
      <c r="E162" s="79">
        <f>SUM(E164)</f>
        <v>0</v>
      </c>
      <c r="F162" s="85" t="s">
        <v>52</v>
      </c>
    </row>
    <row r="163" spans="1:7" x14ac:dyDescent="0.2">
      <c r="A163" s="54"/>
      <c r="B163" s="80" t="s">
        <v>57</v>
      </c>
      <c r="C163" s="83"/>
      <c r="D163" s="79"/>
      <c r="E163" s="79"/>
      <c r="F163" s="85"/>
    </row>
    <row r="164" spans="1:7" ht="17.25" customHeight="1" x14ac:dyDescent="0.2">
      <c r="A164" s="54">
        <v>4761</v>
      </c>
      <c r="B164" s="86" t="s">
        <v>426</v>
      </c>
      <c r="C164" s="87" t="s">
        <v>427</v>
      </c>
      <c r="D164" s="6">
        <f>SUM(E164:F164)</f>
        <v>0</v>
      </c>
      <c r="E164" s="79"/>
      <c r="F164" s="85" t="s">
        <v>52</v>
      </c>
    </row>
    <row r="165" spans="1:7" x14ac:dyDescent="0.2">
      <c r="A165" s="54">
        <v>4770</v>
      </c>
      <c r="B165" s="88" t="s">
        <v>428</v>
      </c>
      <c r="C165" s="83" t="s">
        <v>244</v>
      </c>
      <c r="D165" s="79">
        <f>SUM(D167)</f>
        <v>196762.8</v>
      </c>
      <c r="E165" s="79">
        <f>SUM(E167)</f>
        <v>196762.8</v>
      </c>
      <c r="F165" s="79">
        <f>SUM(F167)</f>
        <v>0</v>
      </c>
    </row>
    <row r="166" spans="1:7" x14ac:dyDescent="0.2">
      <c r="A166" s="54"/>
      <c r="B166" s="80" t="s">
        <v>57</v>
      </c>
      <c r="C166" s="83"/>
      <c r="D166" s="79"/>
      <c r="E166" s="79"/>
      <c r="F166" s="85"/>
    </row>
    <row r="167" spans="1:7" x14ac:dyDescent="0.2">
      <c r="A167" s="54">
        <v>4771</v>
      </c>
      <c r="B167" s="86" t="s">
        <v>429</v>
      </c>
      <c r="C167" s="87" t="s">
        <v>430</v>
      </c>
      <c r="D167" s="6">
        <f>SUM(E167:F167)-[1]Ekamutner!F97</f>
        <v>196762.8</v>
      </c>
      <c r="E167" s="79">
        <v>196762.8</v>
      </c>
      <c r="F167" s="85">
        <v>0</v>
      </c>
      <c r="G167" s="76">
        <f>E167/E8*100</f>
        <v>21.433856209150328</v>
      </c>
    </row>
    <row r="168" spans="1:7" ht="24" x14ac:dyDescent="0.2">
      <c r="A168" s="54">
        <v>4772</v>
      </c>
      <c r="B168" s="94" t="s">
        <v>431</v>
      </c>
      <c r="C168" s="83" t="s">
        <v>244</v>
      </c>
      <c r="D168" s="6">
        <f>SUM(E168:F168)</f>
        <v>0</v>
      </c>
      <c r="E168" s="79">
        <v>0</v>
      </c>
      <c r="F168" s="85" t="s">
        <v>7</v>
      </c>
    </row>
    <row r="169" spans="1:7" s="95" customFormat="1" ht="56.25" customHeight="1" x14ac:dyDescent="0.25">
      <c r="A169" s="54">
        <v>5000</v>
      </c>
      <c r="B169" s="102" t="s">
        <v>432</v>
      </c>
      <c r="C169" s="83" t="s">
        <v>244</v>
      </c>
      <c r="D169" s="79">
        <f>SUM(D171,D189,D195,D198)</f>
        <v>411000</v>
      </c>
      <c r="E169" s="85" t="s">
        <v>52</v>
      </c>
      <c r="F169" s="79">
        <f>SUM(F171,F189,F195,F198)</f>
        <v>411000</v>
      </c>
    </row>
    <row r="170" spans="1:7" x14ac:dyDescent="0.2">
      <c r="A170" s="54"/>
      <c r="B170" s="80" t="s">
        <v>242</v>
      </c>
      <c r="C170" s="78"/>
      <c r="D170" s="79"/>
      <c r="E170" s="79"/>
      <c r="F170" s="79"/>
    </row>
    <row r="171" spans="1:7" ht="22.5" x14ac:dyDescent="0.2">
      <c r="A171" s="54">
        <v>5100</v>
      </c>
      <c r="B171" s="86" t="s">
        <v>433</v>
      </c>
      <c r="C171" s="83" t="s">
        <v>244</v>
      </c>
      <c r="D171" s="79">
        <f>SUM(D173,D178,D183)</f>
        <v>411000</v>
      </c>
      <c r="E171" s="85" t="s">
        <v>52</v>
      </c>
      <c r="F171" s="79">
        <f>SUM(F173,F178,F183)</f>
        <v>411000</v>
      </c>
    </row>
    <row r="172" spans="1:7" x14ac:dyDescent="0.2">
      <c r="A172" s="54"/>
      <c r="B172" s="80" t="s">
        <v>242</v>
      </c>
      <c r="C172" s="78"/>
      <c r="D172" s="79"/>
      <c r="E172" s="79"/>
      <c r="F172" s="79"/>
    </row>
    <row r="173" spans="1:7" ht="22.5" x14ac:dyDescent="0.2">
      <c r="A173" s="54">
        <v>5110</v>
      </c>
      <c r="B173" s="88" t="s">
        <v>434</v>
      </c>
      <c r="C173" s="83" t="s">
        <v>244</v>
      </c>
      <c r="D173" s="79">
        <f>SUM(D175:D177)</f>
        <v>355000</v>
      </c>
      <c r="E173" s="79" t="s">
        <v>7</v>
      </c>
      <c r="F173" s="79">
        <f>SUM(F175:F177)</f>
        <v>355000</v>
      </c>
    </row>
    <row r="174" spans="1:7" x14ac:dyDescent="0.2">
      <c r="A174" s="54"/>
      <c r="B174" s="80" t="s">
        <v>57</v>
      </c>
      <c r="C174" s="83"/>
      <c r="D174" s="79"/>
      <c r="E174" s="79"/>
      <c r="F174" s="85"/>
    </row>
    <row r="175" spans="1:7" x14ac:dyDescent="0.2">
      <c r="A175" s="54">
        <v>5111</v>
      </c>
      <c r="B175" s="86" t="s">
        <v>435</v>
      </c>
      <c r="C175" s="103" t="s">
        <v>436</v>
      </c>
      <c r="D175" s="6">
        <f>SUM(E175:F175)</f>
        <v>0</v>
      </c>
      <c r="E175" s="85" t="s">
        <v>52</v>
      </c>
      <c r="F175" s="79"/>
    </row>
    <row r="176" spans="1:7" ht="20.25" customHeight="1" x14ac:dyDescent="0.2">
      <c r="A176" s="54">
        <v>5112</v>
      </c>
      <c r="B176" s="86" t="s">
        <v>437</v>
      </c>
      <c r="C176" s="103" t="s">
        <v>438</v>
      </c>
      <c r="D176" s="6">
        <f>SUM(E176:F176)</f>
        <v>100000</v>
      </c>
      <c r="E176" s="85" t="s">
        <v>52</v>
      </c>
      <c r="F176" s="79">
        <v>100000</v>
      </c>
    </row>
    <row r="177" spans="1:6" ht="26.25" customHeight="1" x14ac:dyDescent="0.2">
      <c r="A177" s="54">
        <v>5113</v>
      </c>
      <c r="B177" s="86" t="s">
        <v>439</v>
      </c>
      <c r="C177" s="103" t="s">
        <v>440</v>
      </c>
      <c r="D177" s="6">
        <f>SUM(E177:F177)</f>
        <v>255000</v>
      </c>
      <c r="E177" s="85" t="s">
        <v>52</v>
      </c>
      <c r="F177" s="79">
        <v>255000</v>
      </c>
    </row>
    <row r="178" spans="1:6" ht="28.5" customHeight="1" x14ac:dyDescent="0.2">
      <c r="A178" s="54">
        <v>5120</v>
      </c>
      <c r="B178" s="88" t="s">
        <v>441</v>
      </c>
      <c r="C178" s="83" t="s">
        <v>244</v>
      </c>
      <c r="D178" s="79">
        <f>SUM(D180:D182)</f>
        <v>8500</v>
      </c>
      <c r="E178" s="79" t="s">
        <v>7</v>
      </c>
      <c r="F178" s="79">
        <f>SUM(F180:F182)</f>
        <v>8500</v>
      </c>
    </row>
    <row r="179" spans="1:6" x14ac:dyDescent="0.2">
      <c r="A179" s="54"/>
      <c r="B179" s="104" t="s">
        <v>57</v>
      </c>
      <c r="C179" s="83"/>
      <c r="D179" s="79"/>
      <c r="E179" s="79"/>
      <c r="F179" s="85"/>
    </row>
    <row r="180" spans="1:6" x14ac:dyDescent="0.2">
      <c r="A180" s="54">
        <v>5121</v>
      </c>
      <c r="B180" s="86" t="s">
        <v>442</v>
      </c>
      <c r="C180" s="103" t="s">
        <v>443</v>
      </c>
      <c r="D180" s="6">
        <f>SUM(E180:F180)</f>
        <v>0</v>
      </c>
      <c r="E180" s="85" t="s">
        <v>52</v>
      </c>
      <c r="F180" s="79"/>
    </row>
    <row r="181" spans="1:6" x14ac:dyDescent="0.2">
      <c r="A181" s="54">
        <v>5122</v>
      </c>
      <c r="B181" s="86" t="s">
        <v>444</v>
      </c>
      <c r="C181" s="103" t="s">
        <v>445</v>
      </c>
      <c r="D181" s="6">
        <f>SUM(E181:F181)</f>
        <v>5000</v>
      </c>
      <c r="E181" s="85" t="s">
        <v>52</v>
      </c>
      <c r="F181" s="79">
        <v>5000</v>
      </c>
    </row>
    <row r="182" spans="1:6" ht="17.25" customHeight="1" x14ac:dyDescent="0.2">
      <c r="A182" s="54">
        <v>5123</v>
      </c>
      <c r="B182" s="86" t="s">
        <v>446</v>
      </c>
      <c r="C182" s="103" t="s">
        <v>447</v>
      </c>
      <c r="D182" s="6">
        <f>SUM(E182:F182)</f>
        <v>3500</v>
      </c>
      <c r="E182" s="85" t="s">
        <v>52</v>
      </c>
      <c r="F182" s="79">
        <v>3500</v>
      </c>
    </row>
    <row r="183" spans="1:6" ht="36.75" customHeight="1" x14ac:dyDescent="0.2">
      <c r="A183" s="54">
        <v>5130</v>
      </c>
      <c r="B183" s="88" t="s">
        <v>448</v>
      </c>
      <c r="C183" s="83" t="s">
        <v>244</v>
      </c>
      <c r="D183" s="79">
        <f>SUM(D185:D188)</f>
        <v>47500</v>
      </c>
      <c r="E183" s="79" t="s">
        <v>7</v>
      </c>
      <c r="F183" s="79">
        <f>SUM(F185:F188)</f>
        <v>47500</v>
      </c>
    </row>
    <row r="184" spans="1:6" x14ac:dyDescent="0.2">
      <c r="A184" s="54"/>
      <c r="B184" s="80" t="s">
        <v>57</v>
      </c>
      <c r="C184" s="83"/>
      <c r="D184" s="79"/>
      <c r="E184" s="79"/>
      <c r="F184" s="85"/>
    </row>
    <row r="185" spans="1:6" ht="17.25" customHeight="1" x14ac:dyDescent="0.2">
      <c r="A185" s="54">
        <v>5131</v>
      </c>
      <c r="B185" s="86" t="s">
        <v>449</v>
      </c>
      <c r="C185" s="103" t="s">
        <v>450</v>
      </c>
      <c r="D185" s="6">
        <f>SUM(E185:F185)</f>
        <v>2500</v>
      </c>
      <c r="E185" s="85" t="s">
        <v>52</v>
      </c>
      <c r="F185" s="79">
        <v>2500</v>
      </c>
    </row>
    <row r="186" spans="1:6" ht="17.25" customHeight="1" x14ac:dyDescent="0.2">
      <c r="A186" s="54">
        <v>5132</v>
      </c>
      <c r="B186" s="86" t="s">
        <v>451</v>
      </c>
      <c r="C186" s="103" t="s">
        <v>452</v>
      </c>
      <c r="D186" s="6">
        <f>SUM(E186:F186)</f>
        <v>0</v>
      </c>
      <c r="E186" s="85" t="s">
        <v>52</v>
      </c>
      <c r="F186" s="79"/>
    </row>
    <row r="187" spans="1:6" ht="17.25" customHeight="1" x14ac:dyDescent="0.2">
      <c r="A187" s="54">
        <v>5133</v>
      </c>
      <c r="B187" s="86" t="s">
        <v>453</v>
      </c>
      <c r="C187" s="103" t="s">
        <v>454</v>
      </c>
      <c r="D187" s="6">
        <f>SUM(E187:F187)</f>
        <v>0</v>
      </c>
      <c r="E187" s="85" t="s">
        <v>7</v>
      </c>
      <c r="F187" s="79"/>
    </row>
    <row r="188" spans="1:6" ht="17.25" customHeight="1" x14ac:dyDescent="0.2">
      <c r="A188" s="54">
        <v>5134</v>
      </c>
      <c r="B188" s="86" t="s">
        <v>455</v>
      </c>
      <c r="C188" s="103" t="s">
        <v>456</v>
      </c>
      <c r="D188" s="6">
        <f>SUM(E188:F188)</f>
        <v>45000</v>
      </c>
      <c r="E188" s="85" t="s">
        <v>7</v>
      </c>
      <c r="F188" s="79">
        <v>45000</v>
      </c>
    </row>
    <row r="189" spans="1:6" ht="19.5" customHeight="1" x14ac:dyDescent="0.2">
      <c r="A189" s="54">
        <v>5200</v>
      </c>
      <c r="B189" s="88" t="s">
        <v>457</v>
      </c>
      <c r="C189" s="83" t="s">
        <v>244</v>
      </c>
      <c r="D189" s="79">
        <f>SUM(D191:D194)</f>
        <v>0</v>
      </c>
      <c r="E189" s="85" t="s">
        <v>52</v>
      </c>
      <c r="F189" s="79">
        <f>SUM(F191:F194)</f>
        <v>0</v>
      </c>
    </row>
    <row r="190" spans="1:6" x14ac:dyDescent="0.2">
      <c r="A190" s="54"/>
      <c r="B190" s="80" t="s">
        <v>242</v>
      </c>
      <c r="C190" s="78"/>
      <c r="D190" s="79"/>
      <c r="E190" s="79"/>
      <c r="F190" s="79"/>
    </row>
    <row r="191" spans="1:6" ht="27" customHeight="1" x14ac:dyDescent="0.2">
      <c r="A191" s="54">
        <v>5211</v>
      </c>
      <c r="B191" s="86" t="s">
        <v>458</v>
      </c>
      <c r="C191" s="103" t="s">
        <v>459</v>
      </c>
      <c r="D191" s="6">
        <f>SUM(E191:F191)</f>
        <v>0</v>
      </c>
      <c r="E191" s="85" t="s">
        <v>52</v>
      </c>
      <c r="F191" s="79"/>
    </row>
    <row r="192" spans="1:6" ht="17.25" customHeight="1" x14ac:dyDescent="0.2">
      <c r="A192" s="54">
        <v>5221</v>
      </c>
      <c r="B192" s="86" t="s">
        <v>460</v>
      </c>
      <c r="C192" s="103" t="s">
        <v>461</v>
      </c>
      <c r="D192" s="6">
        <f>SUM(E192:F192)</f>
        <v>0</v>
      </c>
      <c r="E192" s="85" t="s">
        <v>52</v>
      </c>
      <c r="F192" s="79"/>
    </row>
    <row r="193" spans="1:6" ht="24.75" customHeight="1" x14ac:dyDescent="0.2">
      <c r="A193" s="54">
        <v>5231</v>
      </c>
      <c r="B193" s="86" t="s">
        <v>462</v>
      </c>
      <c r="C193" s="103" t="s">
        <v>463</v>
      </c>
      <c r="D193" s="6">
        <f>SUM(E193:F193)</f>
        <v>0</v>
      </c>
      <c r="E193" s="85" t="s">
        <v>52</v>
      </c>
      <c r="F193" s="79"/>
    </row>
    <row r="194" spans="1:6" ht="17.25" customHeight="1" x14ac:dyDescent="0.2">
      <c r="A194" s="54">
        <v>5241</v>
      </c>
      <c r="B194" s="86" t="s">
        <v>464</v>
      </c>
      <c r="C194" s="103" t="s">
        <v>465</v>
      </c>
      <c r="D194" s="6">
        <f>SUM(E194:F194)</f>
        <v>0</v>
      </c>
      <c r="E194" s="85" t="s">
        <v>52</v>
      </c>
      <c r="F194" s="79"/>
    </row>
    <row r="195" spans="1:6" x14ac:dyDescent="0.2">
      <c r="A195" s="54">
        <v>5300</v>
      </c>
      <c r="B195" s="88" t="s">
        <v>466</v>
      </c>
      <c r="C195" s="83" t="s">
        <v>244</v>
      </c>
      <c r="D195" s="79">
        <f>SUM(D197)</f>
        <v>0</v>
      </c>
      <c r="E195" s="85" t="s">
        <v>52</v>
      </c>
      <c r="F195" s="79">
        <f>SUM(F197)</f>
        <v>0</v>
      </c>
    </row>
    <row r="196" spans="1:6" x14ac:dyDescent="0.2">
      <c r="A196" s="54"/>
      <c r="B196" s="80" t="s">
        <v>242</v>
      </c>
      <c r="C196" s="78"/>
      <c r="D196" s="79"/>
      <c r="E196" s="79"/>
      <c r="F196" s="79"/>
    </row>
    <row r="197" spans="1:6" ht="13.5" customHeight="1" x14ac:dyDescent="0.2">
      <c r="A197" s="54">
        <v>5311</v>
      </c>
      <c r="B197" s="86" t="s">
        <v>467</v>
      </c>
      <c r="C197" s="103" t="s">
        <v>468</v>
      </c>
      <c r="D197" s="6">
        <f>SUM(E197:F197)</f>
        <v>0</v>
      </c>
      <c r="E197" s="85" t="s">
        <v>52</v>
      </c>
      <c r="F197" s="79"/>
    </row>
    <row r="198" spans="1:6" ht="22.5" x14ac:dyDescent="0.2">
      <c r="A198" s="54">
        <v>5400</v>
      </c>
      <c r="B198" s="88" t="s">
        <v>469</v>
      </c>
      <c r="C198" s="83" t="s">
        <v>244</v>
      </c>
      <c r="D198" s="79">
        <f>SUM(D200:D203)</f>
        <v>0</v>
      </c>
      <c r="E198" s="85" t="s">
        <v>52</v>
      </c>
      <c r="F198" s="79">
        <f>SUM(F200:F203)</f>
        <v>0</v>
      </c>
    </row>
    <row r="199" spans="1:6" x14ac:dyDescent="0.2">
      <c r="A199" s="54"/>
      <c r="B199" s="80" t="s">
        <v>242</v>
      </c>
      <c r="C199" s="78"/>
      <c r="D199" s="79"/>
      <c r="E199" s="79"/>
      <c r="F199" s="79"/>
    </row>
    <row r="200" spans="1:6" x14ac:dyDescent="0.2">
      <c r="A200" s="54">
        <v>5411</v>
      </c>
      <c r="B200" s="86" t="s">
        <v>470</v>
      </c>
      <c r="C200" s="103" t="s">
        <v>471</v>
      </c>
      <c r="D200" s="6">
        <f>SUM(E200:F200)</f>
        <v>0</v>
      </c>
      <c r="E200" s="85" t="s">
        <v>52</v>
      </c>
      <c r="F200" s="79"/>
    </row>
    <row r="201" spans="1:6" x14ac:dyDescent="0.2">
      <c r="A201" s="54">
        <v>5421</v>
      </c>
      <c r="B201" s="86" t="s">
        <v>472</v>
      </c>
      <c r="C201" s="103" t="s">
        <v>473</v>
      </c>
      <c r="D201" s="6">
        <f>SUM(E201:F201)</f>
        <v>0</v>
      </c>
      <c r="E201" s="85" t="s">
        <v>52</v>
      </c>
      <c r="F201" s="79"/>
    </row>
    <row r="202" spans="1:6" x14ac:dyDescent="0.2">
      <c r="A202" s="54">
        <v>5431</v>
      </c>
      <c r="B202" s="86" t="s">
        <v>474</v>
      </c>
      <c r="C202" s="103" t="s">
        <v>475</v>
      </c>
      <c r="D202" s="6">
        <f>SUM(E202:F202)</f>
        <v>0</v>
      </c>
      <c r="E202" s="85" t="s">
        <v>52</v>
      </c>
      <c r="F202" s="79"/>
    </row>
    <row r="203" spans="1:6" x14ac:dyDescent="0.2">
      <c r="A203" s="54">
        <v>5441</v>
      </c>
      <c r="B203" s="105" t="s">
        <v>476</v>
      </c>
      <c r="C203" s="103" t="s">
        <v>691</v>
      </c>
      <c r="D203" s="6">
        <f>SUM(E203:F203)</f>
        <v>0</v>
      </c>
      <c r="E203" s="85" t="s">
        <v>52</v>
      </c>
      <c r="F203" s="79">
        <v>0</v>
      </c>
    </row>
    <row r="204" spans="1:6" s="2" customFormat="1" ht="59.25" customHeight="1" x14ac:dyDescent="0.2">
      <c r="A204" s="106" t="s">
        <v>477</v>
      </c>
      <c r="B204" s="107" t="s">
        <v>478</v>
      </c>
      <c r="C204" s="106" t="s">
        <v>244</v>
      </c>
      <c r="D204" s="6">
        <f>SUM(D206,D211,D219,D222)</f>
        <v>-11000</v>
      </c>
      <c r="E204" s="6" t="s">
        <v>479</v>
      </c>
      <c r="F204" s="6">
        <f>SUM(F206,F211,F219,F222)</f>
        <v>-11000</v>
      </c>
    </row>
    <row r="205" spans="1:6" s="2" customFormat="1" x14ac:dyDescent="0.2">
      <c r="A205" s="106"/>
      <c r="B205" s="108" t="s">
        <v>2</v>
      </c>
      <c r="C205" s="106"/>
      <c r="D205" s="6"/>
      <c r="E205" s="6"/>
      <c r="F205" s="6"/>
    </row>
    <row r="206" spans="1:6" s="1" customFormat="1" ht="27" x14ac:dyDescent="0.2">
      <c r="A206" s="109" t="s">
        <v>480</v>
      </c>
      <c r="B206" s="110" t="s">
        <v>481</v>
      </c>
      <c r="C206" s="111" t="s">
        <v>244</v>
      </c>
      <c r="D206" s="6">
        <f>SUM(D208:D210)</f>
        <v>-11000</v>
      </c>
      <c r="E206" s="6" t="s">
        <v>479</v>
      </c>
      <c r="F206" s="6">
        <f>SUM(F208:F210)</f>
        <v>-11000</v>
      </c>
    </row>
    <row r="207" spans="1:6" s="1" customFormat="1" x14ac:dyDescent="0.2">
      <c r="A207" s="109"/>
      <c r="B207" s="108" t="s">
        <v>2</v>
      </c>
      <c r="C207" s="111"/>
      <c r="D207" s="6"/>
      <c r="E207" s="6"/>
      <c r="F207" s="6"/>
    </row>
    <row r="208" spans="1:6" s="1" customFormat="1" x14ac:dyDescent="0.2">
      <c r="A208" s="109" t="s">
        <v>482</v>
      </c>
      <c r="B208" s="112" t="s">
        <v>483</v>
      </c>
      <c r="C208" s="109" t="s">
        <v>484</v>
      </c>
      <c r="D208" s="6">
        <f>SUM(E208:F208)</f>
        <v>-3000</v>
      </c>
      <c r="E208" s="6" t="s">
        <v>7</v>
      </c>
      <c r="F208" s="6">
        <v>-3000</v>
      </c>
    </row>
    <row r="209" spans="1:6" s="114" customFormat="1" x14ac:dyDescent="0.2">
      <c r="A209" s="109" t="s">
        <v>485</v>
      </c>
      <c r="B209" s="112" t="s">
        <v>486</v>
      </c>
      <c r="C209" s="109" t="s">
        <v>487</v>
      </c>
      <c r="D209" s="6">
        <f>SUM(E209:F209)</f>
        <v>0</v>
      </c>
      <c r="E209" s="6" t="s">
        <v>7</v>
      </c>
      <c r="F209" s="113"/>
    </row>
    <row r="210" spans="1:6" s="1" customFormat="1" ht="13.5" customHeight="1" x14ac:dyDescent="0.2">
      <c r="A210" s="7" t="s">
        <v>488</v>
      </c>
      <c r="B210" s="112" t="s">
        <v>489</v>
      </c>
      <c r="C210" s="109" t="s">
        <v>490</v>
      </c>
      <c r="D210" s="6">
        <f>SUM(E210:F210)</f>
        <v>-8000</v>
      </c>
      <c r="E210" s="6" t="s">
        <v>479</v>
      </c>
      <c r="F210" s="6">
        <v>-8000</v>
      </c>
    </row>
    <row r="211" spans="1:6" s="1" customFormat="1" ht="31.5" customHeight="1" x14ac:dyDescent="0.2">
      <c r="A211" s="7" t="s">
        <v>491</v>
      </c>
      <c r="B211" s="110" t="s">
        <v>492</v>
      </c>
      <c r="C211" s="111" t="s">
        <v>244</v>
      </c>
      <c r="D211" s="6">
        <f>SUM(D213:D214)</f>
        <v>0</v>
      </c>
      <c r="E211" s="6" t="s">
        <v>479</v>
      </c>
      <c r="F211" s="6">
        <f>SUM(F213:F214)</f>
        <v>0</v>
      </c>
    </row>
    <row r="212" spans="1:6" s="1" customFormat="1" x14ac:dyDescent="0.2">
      <c r="A212" s="7"/>
      <c r="B212" s="108" t="s">
        <v>2</v>
      </c>
      <c r="C212" s="111"/>
      <c r="D212" s="6"/>
      <c r="E212" s="6"/>
      <c r="F212" s="6"/>
    </row>
    <row r="213" spans="1:6" s="1" customFormat="1" ht="29.25" customHeight="1" x14ac:dyDescent="0.2">
      <c r="A213" s="7" t="s">
        <v>493</v>
      </c>
      <c r="B213" s="112" t="s">
        <v>494</v>
      </c>
      <c r="C213" s="111" t="s">
        <v>495</v>
      </c>
      <c r="D213" s="6">
        <f>SUM(E213:F213)</f>
        <v>0</v>
      </c>
      <c r="E213" s="6" t="s">
        <v>479</v>
      </c>
      <c r="F213" s="6"/>
    </row>
    <row r="214" spans="1:6" s="1" customFormat="1" ht="25.5" x14ac:dyDescent="0.2">
      <c r="A214" s="7" t="s">
        <v>496</v>
      </c>
      <c r="B214" s="112" t="s">
        <v>497</v>
      </c>
      <c r="C214" s="111" t="s">
        <v>244</v>
      </c>
      <c r="D214" s="6">
        <f>SUM(D216:D218)</f>
        <v>0</v>
      </c>
      <c r="E214" s="6" t="s">
        <v>479</v>
      </c>
      <c r="F214" s="6">
        <f>SUM(F216:F218)</f>
        <v>0</v>
      </c>
    </row>
    <row r="215" spans="1:6" s="1" customFormat="1" x14ac:dyDescent="0.2">
      <c r="A215" s="7"/>
      <c r="B215" s="108" t="s">
        <v>57</v>
      </c>
      <c r="C215" s="111"/>
      <c r="D215" s="6"/>
      <c r="E215" s="6"/>
      <c r="F215" s="6"/>
    </row>
    <row r="216" spans="1:6" s="1" customFormat="1" x14ac:dyDescent="0.2">
      <c r="A216" s="7" t="s">
        <v>498</v>
      </c>
      <c r="B216" s="108" t="s">
        <v>499</v>
      </c>
      <c r="C216" s="109" t="s">
        <v>500</v>
      </c>
      <c r="D216" s="6">
        <f>SUM(E216:F216)</f>
        <v>0</v>
      </c>
      <c r="E216" s="6" t="s">
        <v>7</v>
      </c>
      <c r="F216" s="6"/>
    </row>
    <row r="217" spans="1:6" s="1" customFormat="1" x14ac:dyDescent="0.2">
      <c r="A217" s="115" t="s">
        <v>501</v>
      </c>
      <c r="B217" s="108" t="s">
        <v>502</v>
      </c>
      <c r="C217" s="111" t="s">
        <v>503</v>
      </c>
      <c r="D217" s="6">
        <f>SUM(E217:F217)</f>
        <v>0</v>
      </c>
      <c r="E217" s="6" t="s">
        <v>479</v>
      </c>
      <c r="F217" s="6"/>
    </row>
    <row r="218" spans="1:6" s="1" customFormat="1" x14ac:dyDescent="0.2">
      <c r="A218" s="7" t="s">
        <v>504</v>
      </c>
      <c r="B218" s="116" t="s">
        <v>505</v>
      </c>
      <c r="C218" s="111" t="s">
        <v>506</v>
      </c>
      <c r="D218" s="6">
        <f>SUM(E218:F218)</f>
        <v>0</v>
      </c>
      <c r="E218" s="6" t="s">
        <v>479</v>
      </c>
      <c r="F218" s="6"/>
    </row>
    <row r="219" spans="1:6" s="1" customFormat="1" ht="27" x14ac:dyDescent="0.2">
      <c r="A219" s="7" t="s">
        <v>507</v>
      </c>
      <c r="B219" s="110" t="s">
        <v>508</v>
      </c>
      <c r="C219" s="111" t="s">
        <v>244</v>
      </c>
      <c r="D219" s="6">
        <f>SUM(D221)</f>
        <v>0</v>
      </c>
      <c r="E219" s="6" t="s">
        <v>479</v>
      </c>
      <c r="F219" s="6">
        <f>SUM(F221)</f>
        <v>0</v>
      </c>
    </row>
    <row r="220" spans="1:6" s="1" customFormat="1" x14ac:dyDescent="0.2">
      <c r="A220" s="7"/>
      <c r="B220" s="108" t="s">
        <v>2</v>
      </c>
      <c r="C220" s="111"/>
      <c r="D220" s="6"/>
      <c r="E220" s="6"/>
      <c r="F220" s="6"/>
    </row>
    <row r="221" spans="1:6" s="1" customFormat="1" x14ac:dyDescent="0.2">
      <c r="A221" s="115" t="s">
        <v>509</v>
      </c>
      <c r="B221" s="112" t="s">
        <v>510</v>
      </c>
      <c r="C221" s="106" t="s">
        <v>511</v>
      </c>
      <c r="D221" s="6">
        <f>SUM(E221:F221)</f>
        <v>0</v>
      </c>
      <c r="E221" s="6" t="s">
        <v>479</v>
      </c>
      <c r="F221" s="6"/>
    </row>
    <row r="222" spans="1:6" s="1" customFormat="1" ht="41.25" x14ac:dyDescent="0.2">
      <c r="A222" s="7" t="s">
        <v>512</v>
      </c>
      <c r="B222" s="110" t="s">
        <v>513</v>
      </c>
      <c r="C222" s="111" t="s">
        <v>244</v>
      </c>
      <c r="D222" s="6">
        <f>SUM(D224:D227)</f>
        <v>0</v>
      </c>
      <c r="E222" s="6" t="s">
        <v>479</v>
      </c>
      <c r="F222" s="6">
        <f>SUM(F224:F227)</f>
        <v>0</v>
      </c>
    </row>
    <row r="223" spans="1:6" s="1" customFormat="1" x14ac:dyDescent="0.2">
      <c r="A223" s="7"/>
      <c r="B223" s="108" t="s">
        <v>2</v>
      </c>
      <c r="C223" s="111"/>
      <c r="D223" s="6"/>
      <c r="E223" s="6"/>
      <c r="F223" s="6"/>
    </row>
    <row r="224" spans="1:6" s="1" customFormat="1" x14ac:dyDescent="0.2">
      <c r="A224" s="7" t="s">
        <v>514</v>
      </c>
      <c r="B224" s="112" t="s">
        <v>515</v>
      </c>
      <c r="C224" s="109" t="s">
        <v>516</v>
      </c>
      <c r="D224" s="6">
        <f>SUM(E224:F224)</f>
        <v>0</v>
      </c>
      <c r="E224" s="6" t="s">
        <v>479</v>
      </c>
      <c r="F224" s="6"/>
    </row>
    <row r="225" spans="1:6" s="1" customFormat="1" ht="15.75" customHeight="1" x14ac:dyDescent="0.2">
      <c r="A225" s="115" t="s">
        <v>517</v>
      </c>
      <c r="B225" s="112" t="s">
        <v>518</v>
      </c>
      <c r="C225" s="106" t="s">
        <v>519</v>
      </c>
      <c r="D225" s="6">
        <f>SUM(E225:F225)</f>
        <v>0</v>
      </c>
      <c r="E225" s="6" t="s">
        <v>479</v>
      </c>
      <c r="F225" s="6"/>
    </row>
    <row r="226" spans="1:6" s="1" customFormat="1" ht="25.5" x14ac:dyDescent="0.2">
      <c r="A226" s="7" t="s">
        <v>520</v>
      </c>
      <c r="B226" s="112" t="s">
        <v>521</v>
      </c>
      <c r="C226" s="111" t="s">
        <v>522</v>
      </c>
      <c r="D226" s="6">
        <f>SUM(E226:F226)</f>
        <v>0</v>
      </c>
      <c r="E226" s="6" t="s">
        <v>479</v>
      </c>
      <c r="F226" s="6"/>
    </row>
    <row r="227" spans="1:6" s="1" customFormat="1" ht="25.5" x14ac:dyDescent="0.2">
      <c r="A227" s="7" t="s">
        <v>523</v>
      </c>
      <c r="B227" s="112" t="s">
        <v>524</v>
      </c>
      <c r="C227" s="111" t="s">
        <v>525</v>
      </c>
      <c r="D227" s="6">
        <f>SUM(E227:F227)</f>
        <v>0</v>
      </c>
      <c r="E227" s="6" t="s">
        <v>479</v>
      </c>
      <c r="F227" s="6"/>
    </row>
    <row r="228" spans="1:6" x14ac:dyDescent="0.2">
      <c r="A228" s="75"/>
      <c r="B228" s="75"/>
      <c r="C228" s="117"/>
      <c r="D228" s="75"/>
      <c r="E228" s="75"/>
      <c r="F228" s="75"/>
    </row>
  </sheetData>
  <protectedRanges>
    <protectedRange sqref="E102" name="Range18"/>
    <protectedRange sqref="D207:F207 F216 D215:F215 D212:F212 F208:F210 F213 D205:F205" name="Range15"/>
    <protectedRange sqref="D172:F172 D174:F174 D184:F184 F180:F182 D179:F179 F175:F177 D170:F170" name="Range13"/>
    <protectedRange sqref="E144:E145 E148:E151 D141:F141 E139 D143:F143 D147:F147 D138:F138" name="Range11"/>
    <protectedRange sqref="D108:E108 E111:E114 E116:E118 D115:F115 D119:F119 D110:E110" name="Range9"/>
    <protectedRange sqref="D96:F96 D94:F94 D90:F90 E87:E88 E91:E92 D86:F86" name="Range7"/>
    <protectedRange sqref="D71:F71 E72:E73 D69:F69 E60:E67 D59:F59" name="Range5"/>
    <protectedRange sqref="E38:E40 E29:E35 D26:F26 E24:F24 D28:F28 D37:F37 D23:F23" name="Range3"/>
    <protectedRange sqref="D11:F11 D13:F13 D15:F15 D20:F20 E16:E18 D9:F9" name="Range1"/>
    <protectedRange sqref="E56:E57 E43:E50 E53 D52:F52 D55:F55 D42:F42" name="Range4"/>
    <protectedRange sqref="D84:F84 E80:E82 D79:F79 E76:E77 D75:F75" name="Range6"/>
    <protectedRange sqref="E97:E98 D100:F100 E105:E106 E101 D104:E104" name="Range8"/>
    <protectedRange sqref="D128:F128 E120:E124 E129:E130 E133:E136 D132:F132 D126:F126" name="Range10"/>
    <protectedRange sqref="D163:F163 E161 D156:F156 E154 E168 E164 D160:F160 E157:E158 E167:F167 D166:F166 D153:F153" name="Range12"/>
    <protectedRange sqref="F185:F188 D196:F196 D190:F190 D199:F199 F191:F194 F200:F203" name="Range14"/>
    <protectedRange sqref="F217:F218 F224:F227 D220:F220 D223:F223 F221" name="Range16"/>
    <protectedRange sqref="E21" name="Range17"/>
    <protectedRange sqref="F197" name="Range21"/>
    <protectedRange sqref="F1:F2" name="Range8_1"/>
    <protectedRange sqref="D3:E3" name="Range25"/>
  </protectedRanges>
  <mergeCells count="8">
    <mergeCell ref="E1:F1"/>
    <mergeCell ref="E4:F4"/>
    <mergeCell ref="E5:F5"/>
    <mergeCell ref="D5:D6"/>
    <mergeCell ref="A5:A6"/>
    <mergeCell ref="B5:C6"/>
    <mergeCell ref="A2:B2"/>
    <mergeCell ref="A3:F3"/>
  </mergeCells>
  <pageMargins left="0.25" right="0.25" top="0.75" bottom="0.75" header="0.3" footer="0.3"/>
  <pageSetup scale="6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2"/>
  <sheetViews>
    <sheetView workbookViewId="0">
      <selection activeCell="A3" sqref="A3:E3"/>
    </sheetView>
  </sheetViews>
  <sheetFormatPr defaultRowHeight="12.75" x14ac:dyDescent="0.2"/>
  <cols>
    <col min="1" max="1" width="5.5703125" style="1" customWidth="1"/>
    <col min="2" max="2" width="39" style="1" customWidth="1"/>
    <col min="3" max="3" width="14.140625" style="1" customWidth="1"/>
    <col min="4" max="4" width="13" style="1" customWidth="1"/>
    <col min="5" max="5" width="13.42578125" style="1" customWidth="1"/>
    <col min="6" max="16384" width="9.140625" style="1"/>
  </cols>
  <sheetData>
    <row r="1" spans="1:5" ht="75" customHeight="1" x14ac:dyDescent="0.2">
      <c r="D1" s="392" t="s">
        <v>703</v>
      </c>
      <c r="E1" s="393"/>
    </row>
    <row r="2" spans="1:5" ht="16.5" x14ac:dyDescent="0.3">
      <c r="A2" s="401" t="s">
        <v>532</v>
      </c>
      <c r="B2" s="401"/>
      <c r="C2" s="401"/>
      <c r="D2" s="401"/>
      <c r="E2" s="401"/>
    </row>
    <row r="3" spans="1:5" ht="42" customHeight="1" x14ac:dyDescent="0.2">
      <c r="A3" s="402" t="s">
        <v>563</v>
      </c>
      <c r="B3" s="402"/>
      <c r="C3" s="402"/>
      <c r="D3" s="402"/>
      <c r="E3" s="402"/>
    </row>
    <row r="4" spans="1:5" ht="30" customHeight="1" thickBot="1" x14ac:dyDescent="0.35">
      <c r="A4" s="73"/>
      <c r="B4" s="72"/>
      <c r="C4" s="72"/>
      <c r="D4" s="403" t="s">
        <v>46</v>
      </c>
      <c r="E4" s="403"/>
    </row>
    <row r="5" spans="1:5" ht="13.5" customHeight="1" thickBot="1" x14ac:dyDescent="0.25">
      <c r="A5" s="394" t="s">
        <v>526</v>
      </c>
      <c r="B5" s="397"/>
      <c r="C5" s="360" t="s">
        <v>0</v>
      </c>
      <c r="D5" s="360"/>
      <c r="E5" s="400"/>
    </row>
    <row r="6" spans="1:5" ht="30" customHeight="1" thickBot="1" x14ac:dyDescent="0.25">
      <c r="A6" s="395"/>
      <c r="B6" s="398"/>
      <c r="C6" s="123" t="s">
        <v>47</v>
      </c>
      <c r="D6" s="124" t="s">
        <v>48</v>
      </c>
      <c r="E6" s="125"/>
    </row>
    <row r="7" spans="1:5" ht="26.25" thickBot="1" x14ac:dyDescent="0.25">
      <c r="A7" s="396"/>
      <c r="B7" s="399"/>
      <c r="C7" s="126" t="s">
        <v>527</v>
      </c>
      <c r="D7" s="127" t="s">
        <v>50</v>
      </c>
      <c r="E7" s="127" t="s">
        <v>51</v>
      </c>
    </row>
    <row r="8" spans="1:5" ht="13.5" thickBot="1" x14ac:dyDescent="0.25">
      <c r="A8" s="128">
        <v>1</v>
      </c>
      <c r="B8" s="128">
        <v>2</v>
      </c>
      <c r="C8" s="3">
        <v>3</v>
      </c>
      <c r="D8" s="129">
        <v>4</v>
      </c>
      <c r="E8" s="130">
        <v>5</v>
      </c>
    </row>
    <row r="9" spans="1:5" ht="30" customHeight="1" thickBot="1" x14ac:dyDescent="0.25">
      <c r="A9" s="131">
        <v>8000</v>
      </c>
      <c r="B9" s="132" t="s">
        <v>528</v>
      </c>
      <c r="C9" s="133">
        <f>SUM(D9:E9)</f>
        <v>0</v>
      </c>
      <c r="D9" s="133">
        <f>[1]Ekamutner!E12-'[1]Gorcarnakan caxs'!G12</f>
        <v>0</v>
      </c>
      <c r="E9" s="133">
        <f>[1]Ekamutner!F12-'[1]Gorcarnakan caxs'!H12</f>
        <v>0</v>
      </c>
    </row>
    <row r="10" spans="1:5" x14ac:dyDescent="0.2">
      <c r="A10" s="9"/>
      <c r="B10" s="9"/>
      <c r="C10" s="9"/>
      <c r="D10" s="9"/>
      <c r="E10" s="9"/>
    </row>
    <row r="11" spans="1:5" x14ac:dyDescent="0.2">
      <c r="A11" s="9"/>
      <c r="B11" s="9"/>
      <c r="C11" s="9"/>
      <c r="D11" s="9"/>
      <c r="E11" s="9"/>
    </row>
    <row r="12" spans="1:5" x14ac:dyDescent="0.2">
      <c r="A12" s="9"/>
      <c r="B12" s="9"/>
      <c r="C12" s="9"/>
      <c r="D12" s="9"/>
      <c r="E12" s="9"/>
    </row>
    <row r="13" spans="1:5" x14ac:dyDescent="0.2">
      <c r="A13" s="9"/>
      <c r="B13" s="9"/>
      <c r="C13" s="9"/>
      <c r="D13" s="9"/>
      <c r="E13" s="9"/>
    </row>
    <row r="14" spans="1:5" x14ac:dyDescent="0.2">
      <c r="A14" s="9"/>
      <c r="B14" s="134" t="s">
        <v>529</v>
      </c>
      <c r="C14" s="135">
        <f>C9+'[1]Dificiti caxs'!D12</f>
        <v>0</v>
      </c>
      <c r="D14" s="135">
        <f>D9+'[1]Dificiti caxs'!E12</f>
        <v>0</v>
      </c>
      <c r="E14" s="135">
        <f>E9+'[1]Dificiti caxs'!F12</f>
        <v>0</v>
      </c>
    </row>
    <row r="15" spans="1:5" x14ac:dyDescent="0.2">
      <c r="A15" s="9"/>
      <c r="B15" s="134" t="s">
        <v>530</v>
      </c>
      <c r="C15" s="135">
        <f>'[1]Gorcarnakan caxs'!F12-'[1]Tntesagitakan '!D12</f>
        <v>0</v>
      </c>
      <c r="D15" s="135">
        <f>'[1]Gorcarnakan caxs'!G12-'[1]Tntesagitakan '!E12</f>
        <v>0</v>
      </c>
      <c r="E15" s="135">
        <f>'[1]Gorcarnakan caxs'!H12-'[1]Tntesagitakan '!F12</f>
        <v>0</v>
      </c>
    </row>
    <row r="16" spans="1:5" x14ac:dyDescent="0.2">
      <c r="A16" s="9"/>
      <c r="B16" s="134" t="s">
        <v>531</v>
      </c>
      <c r="C16" s="135">
        <f>'[1]Gorcarnakan caxs'!F310-'[1]Tntesagitakan '!D171</f>
        <v>0</v>
      </c>
      <c r="D16" s="135">
        <f>'[1]Gorcarnakan caxs'!G310-'[1]Tntesagitakan '!E171</f>
        <v>0</v>
      </c>
      <c r="E16" s="135">
        <f>'[1]Gorcarnakan caxs'!H310-'[1]Tntesagitakan '!F171</f>
        <v>0</v>
      </c>
    </row>
    <row r="17" spans="1:5" x14ac:dyDescent="0.2">
      <c r="A17" s="9"/>
      <c r="B17" s="136"/>
      <c r="C17" s="137"/>
      <c r="D17" s="137"/>
      <c r="E17" s="137"/>
    </row>
    <row r="18" spans="1:5" x14ac:dyDescent="0.2">
      <c r="A18" s="9"/>
      <c r="B18" s="136"/>
      <c r="C18" s="137"/>
      <c r="D18" s="137"/>
      <c r="E18" s="137"/>
    </row>
    <row r="19" spans="1:5" x14ac:dyDescent="0.2">
      <c r="A19" s="9"/>
      <c r="B19" s="136"/>
      <c r="C19" s="137"/>
      <c r="D19" s="137"/>
      <c r="E19" s="137"/>
    </row>
    <row r="20" spans="1:5" x14ac:dyDescent="0.2">
      <c r="A20" s="9"/>
      <c r="B20" s="9"/>
      <c r="C20" s="9"/>
      <c r="D20" s="9"/>
      <c r="E20" s="9"/>
    </row>
    <row r="33" spans="1:3" x14ac:dyDescent="0.2">
      <c r="A33" s="138"/>
      <c r="B33" s="139"/>
      <c r="C33" s="140"/>
    </row>
    <row r="34" spans="1:3" x14ac:dyDescent="0.2">
      <c r="A34" s="138"/>
      <c r="B34" s="141"/>
      <c r="C34" s="140"/>
    </row>
    <row r="35" spans="1:3" x14ac:dyDescent="0.2">
      <c r="A35" s="138"/>
      <c r="B35" s="139"/>
      <c r="C35" s="140"/>
    </row>
    <row r="36" spans="1:3" x14ac:dyDescent="0.2">
      <c r="A36" s="138"/>
      <c r="B36" s="139"/>
      <c r="C36" s="140"/>
    </row>
    <row r="37" spans="1:3" x14ac:dyDescent="0.2">
      <c r="A37" s="138"/>
      <c r="B37" s="139"/>
      <c r="C37" s="140"/>
    </row>
    <row r="38" spans="1:3" x14ac:dyDescent="0.2">
      <c r="A38" s="138"/>
      <c r="B38" s="139"/>
      <c r="C38" s="140"/>
    </row>
    <row r="39" spans="1:3" x14ac:dyDescent="0.2">
      <c r="B39" s="139"/>
      <c r="C39" s="140"/>
    </row>
    <row r="40" spans="1:3" x14ac:dyDescent="0.2">
      <c r="B40" s="139"/>
      <c r="C40" s="140"/>
    </row>
    <row r="41" spans="1:3" x14ac:dyDescent="0.2">
      <c r="B41" s="139"/>
      <c r="C41" s="140"/>
    </row>
    <row r="42" spans="1:3" x14ac:dyDescent="0.2">
      <c r="B42" s="139"/>
      <c r="C42" s="140"/>
    </row>
    <row r="43" spans="1:3" x14ac:dyDescent="0.2">
      <c r="B43" s="139"/>
      <c r="C43" s="140"/>
    </row>
    <row r="44" spans="1:3" x14ac:dyDescent="0.2">
      <c r="B44" s="139"/>
      <c r="C44" s="140"/>
    </row>
    <row r="45" spans="1:3" x14ac:dyDescent="0.2">
      <c r="B45" s="139"/>
      <c r="C45" s="140"/>
    </row>
    <row r="46" spans="1:3" x14ac:dyDescent="0.2">
      <c r="B46" s="139"/>
      <c r="C46" s="140"/>
    </row>
    <row r="47" spans="1:3" x14ac:dyDescent="0.2">
      <c r="B47" s="139"/>
      <c r="C47" s="140"/>
    </row>
    <row r="48" spans="1:3" x14ac:dyDescent="0.2">
      <c r="B48" s="139"/>
      <c r="C48" s="140"/>
    </row>
    <row r="49" spans="2:3" x14ac:dyDescent="0.2">
      <c r="B49" s="139"/>
      <c r="C49" s="140"/>
    </row>
    <row r="50" spans="2:3" x14ac:dyDescent="0.2">
      <c r="B50" s="142"/>
    </row>
    <row r="51" spans="2:3" x14ac:dyDescent="0.2">
      <c r="B51" s="142"/>
    </row>
    <row r="52" spans="2:3" x14ac:dyDescent="0.2">
      <c r="B52" s="142"/>
    </row>
    <row r="53" spans="2:3" x14ac:dyDescent="0.2">
      <c r="B53" s="142"/>
    </row>
    <row r="54" spans="2:3" x14ac:dyDescent="0.2">
      <c r="B54" s="142"/>
    </row>
    <row r="55" spans="2:3" x14ac:dyDescent="0.2">
      <c r="B55" s="142"/>
    </row>
    <row r="56" spans="2:3" x14ac:dyDescent="0.2">
      <c r="B56" s="142"/>
    </row>
    <row r="57" spans="2:3" x14ac:dyDescent="0.2">
      <c r="B57" s="142"/>
    </row>
    <row r="58" spans="2:3" x14ac:dyDescent="0.2">
      <c r="B58" s="142"/>
    </row>
    <row r="59" spans="2:3" x14ac:dyDescent="0.2">
      <c r="B59" s="142"/>
    </row>
    <row r="60" spans="2:3" x14ac:dyDescent="0.2">
      <c r="B60" s="142"/>
    </row>
    <row r="61" spans="2:3" x14ac:dyDescent="0.2">
      <c r="B61" s="142"/>
    </row>
    <row r="62" spans="2:3" x14ac:dyDescent="0.2">
      <c r="B62" s="142"/>
    </row>
    <row r="63" spans="2:3" x14ac:dyDescent="0.2">
      <c r="B63" s="142"/>
    </row>
    <row r="64" spans="2:3" x14ac:dyDescent="0.2">
      <c r="B64" s="142"/>
    </row>
    <row r="65" spans="2:2" x14ac:dyDescent="0.2">
      <c r="B65" s="142"/>
    </row>
    <row r="66" spans="2:2" x14ac:dyDescent="0.2">
      <c r="B66" s="142"/>
    </row>
    <row r="67" spans="2:2" x14ac:dyDescent="0.2">
      <c r="B67" s="142"/>
    </row>
    <row r="68" spans="2:2" x14ac:dyDescent="0.2">
      <c r="B68" s="142"/>
    </row>
    <row r="69" spans="2:2" x14ac:dyDescent="0.2">
      <c r="B69" s="142"/>
    </row>
    <row r="70" spans="2:2" x14ac:dyDescent="0.2">
      <c r="B70" s="142"/>
    </row>
    <row r="71" spans="2:2" x14ac:dyDescent="0.2">
      <c r="B71" s="142"/>
    </row>
    <row r="72" spans="2:2" x14ac:dyDescent="0.2">
      <c r="B72" s="142"/>
    </row>
    <row r="73" spans="2:2" x14ac:dyDescent="0.2">
      <c r="B73" s="142"/>
    </row>
    <row r="74" spans="2:2" x14ac:dyDescent="0.2">
      <c r="B74" s="142"/>
    </row>
    <row r="75" spans="2:2" x14ac:dyDescent="0.2">
      <c r="B75" s="142"/>
    </row>
    <row r="76" spans="2:2" x14ac:dyDescent="0.2">
      <c r="B76" s="142"/>
    </row>
    <row r="77" spans="2:2" x14ac:dyDescent="0.2">
      <c r="B77" s="142"/>
    </row>
    <row r="78" spans="2:2" x14ac:dyDescent="0.2">
      <c r="B78" s="142"/>
    </row>
    <row r="79" spans="2:2" x14ac:dyDescent="0.2">
      <c r="B79" s="142"/>
    </row>
    <row r="80" spans="2:2" x14ac:dyDescent="0.2">
      <c r="B80" s="142"/>
    </row>
    <row r="81" spans="2:2" x14ac:dyDescent="0.2">
      <c r="B81" s="142"/>
    </row>
    <row r="82" spans="2:2" x14ac:dyDescent="0.2">
      <c r="B82" s="142"/>
    </row>
    <row r="83" spans="2:2" x14ac:dyDescent="0.2">
      <c r="B83" s="142"/>
    </row>
    <row r="84" spans="2:2" x14ac:dyDescent="0.2">
      <c r="B84" s="142"/>
    </row>
    <row r="85" spans="2:2" x14ac:dyDescent="0.2">
      <c r="B85" s="142"/>
    </row>
    <row r="86" spans="2:2" x14ac:dyDescent="0.2">
      <c r="B86" s="142"/>
    </row>
    <row r="87" spans="2:2" x14ac:dyDescent="0.2">
      <c r="B87" s="142"/>
    </row>
    <row r="88" spans="2:2" x14ac:dyDescent="0.2">
      <c r="B88" s="142"/>
    </row>
    <row r="89" spans="2:2" x14ac:dyDescent="0.2">
      <c r="B89" s="142"/>
    </row>
    <row r="90" spans="2:2" x14ac:dyDescent="0.2">
      <c r="B90" s="142"/>
    </row>
    <row r="91" spans="2:2" x14ac:dyDescent="0.2">
      <c r="B91" s="142"/>
    </row>
    <row r="92" spans="2:2" x14ac:dyDescent="0.2">
      <c r="B92" s="142"/>
    </row>
    <row r="93" spans="2:2" x14ac:dyDescent="0.2">
      <c r="B93" s="142"/>
    </row>
    <row r="94" spans="2:2" x14ac:dyDescent="0.2">
      <c r="B94" s="142"/>
    </row>
    <row r="95" spans="2:2" x14ac:dyDescent="0.2">
      <c r="B95" s="142"/>
    </row>
    <row r="96" spans="2:2" x14ac:dyDescent="0.2">
      <c r="B96" s="142"/>
    </row>
    <row r="97" spans="2:2" x14ac:dyDescent="0.2">
      <c r="B97" s="142"/>
    </row>
    <row r="98" spans="2:2" x14ac:dyDescent="0.2">
      <c r="B98" s="142"/>
    </row>
    <row r="99" spans="2:2" x14ac:dyDescent="0.2">
      <c r="B99" s="142"/>
    </row>
    <row r="100" spans="2:2" x14ac:dyDescent="0.2">
      <c r="B100" s="142"/>
    </row>
    <row r="101" spans="2:2" x14ac:dyDescent="0.2">
      <c r="B101" s="142"/>
    </row>
    <row r="102" spans="2:2" x14ac:dyDescent="0.2">
      <c r="B102" s="142"/>
    </row>
    <row r="103" spans="2:2" x14ac:dyDescent="0.2">
      <c r="B103" s="142"/>
    </row>
    <row r="104" spans="2:2" x14ac:dyDescent="0.2">
      <c r="B104" s="142"/>
    </row>
    <row r="105" spans="2:2" x14ac:dyDescent="0.2">
      <c r="B105" s="142"/>
    </row>
    <row r="106" spans="2:2" x14ac:dyDescent="0.2">
      <c r="B106" s="142"/>
    </row>
    <row r="107" spans="2:2" x14ac:dyDescent="0.2">
      <c r="B107" s="142"/>
    </row>
    <row r="108" spans="2:2" x14ac:dyDescent="0.2">
      <c r="B108" s="142"/>
    </row>
    <row r="109" spans="2:2" x14ac:dyDescent="0.2">
      <c r="B109" s="142"/>
    </row>
    <row r="110" spans="2:2" x14ac:dyDescent="0.2">
      <c r="B110" s="142"/>
    </row>
    <row r="111" spans="2:2" x14ac:dyDescent="0.2">
      <c r="B111" s="142"/>
    </row>
    <row r="112" spans="2:2" x14ac:dyDescent="0.2">
      <c r="B112" s="142"/>
    </row>
    <row r="113" spans="2:2" x14ac:dyDescent="0.2">
      <c r="B113" s="142"/>
    </row>
    <row r="114" spans="2:2" x14ac:dyDescent="0.2">
      <c r="B114" s="142"/>
    </row>
    <row r="115" spans="2:2" x14ac:dyDescent="0.2">
      <c r="B115" s="142"/>
    </row>
    <row r="116" spans="2:2" x14ac:dyDescent="0.2">
      <c r="B116" s="142"/>
    </row>
    <row r="117" spans="2:2" x14ac:dyDescent="0.2">
      <c r="B117" s="142"/>
    </row>
    <row r="118" spans="2:2" x14ac:dyDescent="0.2">
      <c r="B118" s="142"/>
    </row>
    <row r="119" spans="2:2" x14ac:dyDescent="0.2">
      <c r="B119" s="142"/>
    </row>
    <row r="120" spans="2:2" x14ac:dyDescent="0.2">
      <c r="B120" s="142"/>
    </row>
    <row r="121" spans="2:2" x14ac:dyDescent="0.2">
      <c r="B121" s="142"/>
    </row>
    <row r="122" spans="2:2" x14ac:dyDescent="0.2">
      <c r="B122" s="142"/>
    </row>
    <row r="123" spans="2:2" x14ac:dyDescent="0.2">
      <c r="B123" s="142"/>
    </row>
    <row r="124" spans="2:2" x14ac:dyDescent="0.2">
      <c r="B124" s="142"/>
    </row>
    <row r="125" spans="2:2" x14ac:dyDescent="0.2">
      <c r="B125" s="142"/>
    </row>
    <row r="126" spans="2:2" x14ac:dyDescent="0.2">
      <c r="B126" s="142"/>
    </row>
    <row r="127" spans="2:2" x14ac:dyDescent="0.2">
      <c r="B127" s="142"/>
    </row>
    <row r="128" spans="2:2" x14ac:dyDescent="0.2">
      <c r="B128" s="142"/>
    </row>
    <row r="129" spans="2:2" x14ac:dyDescent="0.2">
      <c r="B129" s="142"/>
    </row>
    <row r="130" spans="2:2" x14ac:dyDescent="0.2">
      <c r="B130" s="142"/>
    </row>
    <row r="131" spans="2:2" x14ac:dyDescent="0.2">
      <c r="B131" s="142"/>
    </row>
    <row r="132" spans="2:2" x14ac:dyDescent="0.2">
      <c r="B132" s="142"/>
    </row>
    <row r="133" spans="2:2" x14ac:dyDescent="0.2">
      <c r="B133" s="142"/>
    </row>
    <row r="134" spans="2:2" x14ac:dyDescent="0.2">
      <c r="B134" s="142"/>
    </row>
    <row r="135" spans="2:2" x14ac:dyDescent="0.2">
      <c r="B135" s="142"/>
    </row>
    <row r="136" spans="2:2" x14ac:dyDescent="0.2">
      <c r="B136" s="142"/>
    </row>
    <row r="137" spans="2:2" x14ac:dyDescent="0.2">
      <c r="B137" s="142"/>
    </row>
    <row r="138" spans="2:2" x14ac:dyDescent="0.2">
      <c r="B138" s="142"/>
    </row>
    <row r="139" spans="2:2" x14ac:dyDescent="0.2">
      <c r="B139" s="142"/>
    </row>
    <row r="140" spans="2:2" x14ac:dyDescent="0.2">
      <c r="B140" s="142"/>
    </row>
    <row r="141" spans="2:2" x14ac:dyDescent="0.2">
      <c r="B141" s="142"/>
    </row>
    <row r="142" spans="2:2" x14ac:dyDescent="0.2">
      <c r="B142" s="142"/>
    </row>
    <row r="143" spans="2:2" x14ac:dyDescent="0.2">
      <c r="B143" s="142"/>
    </row>
    <row r="144" spans="2:2" x14ac:dyDescent="0.2">
      <c r="B144" s="142"/>
    </row>
    <row r="145" spans="2:2" x14ac:dyDescent="0.2">
      <c r="B145" s="142"/>
    </row>
    <row r="146" spans="2:2" x14ac:dyDescent="0.2">
      <c r="B146" s="142"/>
    </row>
    <row r="147" spans="2:2" x14ac:dyDescent="0.2">
      <c r="B147" s="142"/>
    </row>
    <row r="148" spans="2:2" x14ac:dyDescent="0.2">
      <c r="B148" s="142"/>
    </row>
    <row r="149" spans="2:2" x14ac:dyDescent="0.2">
      <c r="B149" s="142"/>
    </row>
    <row r="150" spans="2:2" x14ac:dyDescent="0.2">
      <c r="B150" s="142"/>
    </row>
    <row r="151" spans="2:2" x14ac:dyDescent="0.2">
      <c r="B151" s="142"/>
    </row>
    <row r="152" spans="2:2" x14ac:dyDescent="0.2">
      <c r="B152" s="142"/>
    </row>
    <row r="153" spans="2:2" x14ac:dyDescent="0.2">
      <c r="B153" s="142"/>
    </row>
    <row r="154" spans="2:2" x14ac:dyDescent="0.2">
      <c r="B154" s="142"/>
    </row>
    <row r="155" spans="2:2" x14ac:dyDescent="0.2">
      <c r="B155" s="142"/>
    </row>
    <row r="156" spans="2:2" x14ac:dyDescent="0.2">
      <c r="B156" s="142"/>
    </row>
    <row r="157" spans="2:2" x14ac:dyDescent="0.2">
      <c r="B157" s="142"/>
    </row>
    <row r="158" spans="2:2" x14ac:dyDescent="0.2">
      <c r="B158" s="142"/>
    </row>
    <row r="159" spans="2:2" x14ac:dyDescent="0.2">
      <c r="B159" s="142"/>
    </row>
    <row r="160" spans="2:2" x14ac:dyDescent="0.2">
      <c r="B160" s="142"/>
    </row>
    <row r="161" spans="2:2" x14ac:dyDescent="0.2">
      <c r="B161" s="142"/>
    </row>
    <row r="162" spans="2:2" x14ac:dyDescent="0.2">
      <c r="B162" s="142"/>
    </row>
    <row r="163" spans="2:2" x14ac:dyDescent="0.2">
      <c r="B163" s="142"/>
    </row>
    <row r="164" spans="2:2" x14ac:dyDescent="0.2">
      <c r="B164" s="142"/>
    </row>
    <row r="165" spans="2:2" x14ac:dyDescent="0.2">
      <c r="B165" s="142"/>
    </row>
    <row r="166" spans="2:2" x14ac:dyDescent="0.2">
      <c r="B166" s="142"/>
    </row>
    <row r="167" spans="2:2" x14ac:dyDescent="0.2">
      <c r="B167" s="142"/>
    </row>
    <row r="168" spans="2:2" x14ac:dyDescent="0.2">
      <c r="B168" s="142"/>
    </row>
    <row r="169" spans="2:2" x14ac:dyDescent="0.2">
      <c r="B169" s="142"/>
    </row>
    <row r="170" spans="2:2" x14ac:dyDescent="0.2">
      <c r="B170" s="142"/>
    </row>
    <row r="171" spans="2:2" x14ac:dyDescent="0.2">
      <c r="B171" s="142"/>
    </row>
    <row r="172" spans="2:2" x14ac:dyDescent="0.2">
      <c r="B172" s="142"/>
    </row>
    <row r="173" spans="2:2" x14ac:dyDescent="0.2">
      <c r="B173" s="142"/>
    </row>
    <row r="174" spans="2:2" x14ac:dyDescent="0.2">
      <c r="B174" s="142"/>
    </row>
    <row r="175" spans="2:2" x14ac:dyDescent="0.2">
      <c r="B175" s="142"/>
    </row>
    <row r="176" spans="2:2" x14ac:dyDescent="0.2">
      <c r="B176" s="142"/>
    </row>
    <row r="177" spans="2:2" x14ac:dyDescent="0.2">
      <c r="B177" s="142"/>
    </row>
    <row r="178" spans="2:2" x14ac:dyDescent="0.2">
      <c r="B178" s="142"/>
    </row>
    <row r="179" spans="2:2" x14ac:dyDescent="0.2">
      <c r="B179" s="142"/>
    </row>
    <row r="180" spans="2:2" x14ac:dyDescent="0.2">
      <c r="B180" s="142"/>
    </row>
    <row r="181" spans="2:2" x14ac:dyDescent="0.2">
      <c r="B181" s="142"/>
    </row>
    <row r="182" spans="2:2" x14ac:dyDescent="0.2">
      <c r="B182" s="142"/>
    </row>
    <row r="183" spans="2:2" x14ac:dyDescent="0.2">
      <c r="B183" s="142"/>
    </row>
    <row r="184" spans="2:2" x14ac:dyDescent="0.2">
      <c r="B184" s="142"/>
    </row>
    <row r="185" spans="2:2" x14ac:dyDescent="0.2">
      <c r="B185" s="142"/>
    </row>
    <row r="186" spans="2:2" x14ac:dyDescent="0.2">
      <c r="B186" s="142"/>
    </row>
    <row r="187" spans="2:2" x14ac:dyDescent="0.2">
      <c r="B187" s="142"/>
    </row>
    <row r="188" spans="2:2" x14ac:dyDescent="0.2">
      <c r="B188" s="142"/>
    </row>
    <row r="189" spans="2:2" x14ac:dyDescent="0.2">
      <c r="B189" s="142"/>
    </row>
    <row r="190" spans="2:2" x14ac:dyDescent="0.2">
      <c r="B190" s="142"/>
    </row>
    <row r="191" spans="2:2" x14ac:dyDescent="0.2">
      <c r="B191" s="142"/>
    </row>
    <row r="192" spans="2:2" x14ac:dyDescent="0.2">
      <c r="B192" s="142"/>
    </row>
    <row r="193" spans="2:2" x14ac:dyDescent="0.2">
      <c r="B193" s="142"/>
    </row>
    <row r="194" spans="2:2" x14ac:dyDescent="0.2">
      <c r="B194" s="142"/>
    </row>
    <row r="195" spans="2:2" x14ac:dyDescent="0.2">
      <c r="B195" s="142"/>
    </row>
    <row r="196" spans="2:2" x14ac:dyDescent="0.2">
      <c r="B196" s="142"/>
    </row>
    <row r="197" spans="2:2" x14ac:dyDescent="0.2">
      <c r="B197" s="142"/>
    </row>
    <row r="198" spans="2:2" x14ac:dyDescent="0.2">
      <c r="B198" s="142"/>
    </row>
    <row r="199" spans="2:2" x14ac:dyDescent="0.2">
      <c r="B199" s="142"/>
    </row>
    <row r="200" spans="2:2" x14ac:dyDescent="0.2">
      <c r="B200" s="142"/>
    </row>
    <row r="201" spans="2:2" x14ac:dyDescent="0.2">
      <c r="B201" s="142"/>
    </row>
    <row r="202" spans="2:2" x14ac:dyDescent="0.2">
      <c r="B202" s="142"/>
    </row>
    <row r="203" spans="2:2" x14ac:dyDescent="0.2">
      <c r="B203" s="142"/>
    </row>
    <row r="204" spans="2:2" x14ac:dyDescent="0.2">
      <c r="B204" s="142"/>
    </row>
    <row r="205" spans="2:2" x14ac:dyDescent="0.2">
      <c r="B205" s="142"/>
    </row>
    <row r="206" spans="2:2" x14ac:dyDescent="0.2">
      <c r="B206" s="142"/>
    </row>
    <row r="207" spans="2:2" x14ac:dyDescent="0.2">
      <c r="B207" s="142"/>
    </row>
    <row r="208" spans="2:2" x14ac:dyDescent="0.2">
      <c r="B208" s="142"/>
    </row>
    <row r="209" spans="2:2" x14ac:dyDescent="0.2">
      <c r="B209" s="142"/>
    </row>
    <row r="210" spans="2:2" x14ac:dyDescent="0.2">
      <c r="B210" s="142"/>
    </row>
    <row r="211" spans="2:2" x14ac:dyDescent="0.2">
      <c r="B211" s="142"/>
    </row>
    <row r="212" spans="2:2" x14ac:dyDescent="0.2">
      <c r="B212" s="142"/>
    </row>
  </sheetData>
  <protectedRanges>
    <protectedRange sqref="E1" name="Range8_1"/>
  </protectedRanges>
  <mergeCells count="7">
    <mergeCell ref="D1:E1"/>
    <mergeCell ref="A5:A7"/>
    <mergeCell ref="B5:B7"/>
    <mergeCell ref="C5:E5"/>
    <mergeCell ref="A2:E2"/>
    <mergeCell ref="A3:E3"/>
    <mergeCell ref="D4:E4"/>
  </mergeCells>
  <pageMargins left="0.7" right="0.7" top="0.24" bottom="0.44" header="0.2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4"/>
  <sheetViews>
    <sheetView tabSelected="1" workbookViewId="0">
      <selection activeCell="B4" sqref="B4"/>
    </sheetView>
  </sheetViews>
  <sheetFormatPr defaultRowHeight="13.5" x14ac:dyDescent="0.25"/>
  <cols>
    <col min="1" max="1" width="5.85546875" style="73" customWidth="1"/>
    <col min="2" max="2" width="54.28515625" style="73" customWidth="1"/>
    <col min="3" max="3" width="6.85546875" style="73" customWidth="1"/>
    <col min="4" max="4" width="10.5703125" style="73" customWidth="1"/>
    <col min="5" max="5" width="11.7109375" style="73" customWidth="1"/>
    <col min="6" max="6" width="12.42578125" style="73" customWidth="1"/>
    <col min="7" max="8" width="9.140625" style="73"/>
    <col min="9" max="9" width="16.7109375" style="73" customWidth="1"/>
    <col min="10" max="256" width="9.140625" style="73"/>
    <col min="257" max="257" width="5.85546875" style="73" customWidth="1"/>
    <col min="258" max="258" width="54.28515625" style="73" customWidth="1"/>
    <col min="259" max="259" width="6.85546875" style="73" customWidth="1"/>
    <col min="260" max="260" width="10.5703125" style="73" customWidth="1"/>
    <col min="261" max="261" width="11.7109375" style="73" customWidth="1"/>
    <col min="262" max="262" width="12.42578125" style="73" customWidth="1"/>
    <col min="263" max="264" width="9.140625" style="73"/>
    <col min="265" max="265" width="16.7109375" style="73" customWidth="1"/>
    <col min="266" max="512" width="9.140625" style="73"/>
    <col min="513" max="513" width="5.85546875" style="73" customWidth="1"/>
    <col min="514" max="514" width="54.28515625" style="73" customWidth="1"/>
    <col min="515" max="515" width="6.85546875" style="73" customWidth="1"/>
    <col min="516" max="516" width="10.5703125" style="73" customWidth="1"/>
    <col min="517" max="517" width="11.7109375" style="73" customWidth="1"/>
    <col min="518" max="518" width="12.42578125" style="73" customWidth="1"/>
    <col min="519" max="520" width="9.140625" style="73"/>
    <col min="521" max="521" width="16.7109375" style="73" customWidth="1"/>
    <col min="522" max="768" width="9.140625" style="73"/>
    <col min="769" max="769" width="5.85546875" style="73" customWidth="1"/>
    <col min="770" max="770" width="54.28515625" style="73" customWidth="1"/>
    <col min="771" max="771" width="6.85546875" style="73" customWidth="1"/>
    <col min="772" max="772" width="10.5703125" style="73" customWidth="1"/>
    <col min="773" max="773" width="11.7109375" style="73" customWidth="1"/>
    <col min="774" max="774" width="12.42578125" style="73" customWidth="1"/>
    <col min="775" max="776" width="9.140625" style="73"/>
    <col min="777" max="777" width="16.7109375" style="73" customWidth="1"/>
    <col min="778" max="1024" width="9.140625" style="73"/>
    <col min="1025" max="1025" width="5.85546875" style="73" customWidth="1"/>
    <col min="1026" max="1026" width="54.28515625" style="73" customWidth="1"/>
    <col min="1027" max="1027" width="6.85546875" style="73" customWidth="1"/>
    <col min="1028" max="1028" width="10.5703125" style="73" customWidth="1"/>
    <col min="1029" max="1029" width="11.7109375" style="73" customWidth="1"/>
    <col min="1030" max="1030" width="12.42578125" style="73" customWidth="1"/>
    <col min="1031" max="1032" width="9.140625" style="73"/>
    <col min="1033" max="1033" width="16.7109375" style="73" customWidth="1"/>
    <col min="1034" max="1280" width="9.140625" style="73"/>
    <col min="1281" max="1281" width="5.85546875" style="73" customWidth="1"/>
    <col min="1282" max="1282" width="54.28515625" style="73" customWidth="1"/>
    <col min="1283" max="1283" width="6.85546875" style="73" customWidth="1"/>
    <col min="1284" max="1284" width="10.5703125" style="73" customWidth="1"/>
    <col min="1285" max="1285" width="11.7109375" style="73" customWidth="1"/>
    <col min="1286" max="1286" width="12.42578125" style="73" customWidth="1"/>
    <col min="1287" max="1288" width="9.140625" style="73"/>
    <col min="1289" max="1289" width="16.7109375" style="73" customWidth="1"/>
    <col min="1290" max="1536" width="9.140625" style="73"/>
    <col min="1537" max="1537" width="5.85546875" style="73" customWidth="1"/>
    <col min="1538" max="1538" width="54.28515625" style="73" customWidth="1"/>
    <col min="1539" max="1539" width="6.85546875" style="73" customWidth="1"/>
    <col min="1540" max="1540" width="10.5703125" style="73" customWidth="1"/>
    <col min="1541" max="1541" width="11.7109375" style="73" customWidth="1"/>
    <col min="1542" max="1542" width="12.42578125" style="73" customWidth="1"/>
    <col min="1543" max="1544" width="9.140625" style="73"/>
    <col min="1545" max="1545" width="16.7109375" style="73" customWidth="1"/>
    <col min="1546" max="1792" width="9.140625" style="73"/>
    <col min="1793" max="1793" width="5.85546875" style="73" customWidth="1"/>
    <col min="1794" max="1794" width="54.28515625" style="73" customWidth="1"/>
    <col min="1795" max="1795" width="6.85546875" style="73" customWidth="1"/>
    <col min="1796" max="1796" width="10.5703125" style="73" customWidth="1"/>
    <col min="1797" max="1797" width="11.7109375" style="73" customWidth="1"/>
    <col min="1798" max="1798" width="12.42578125" style="73" customWidth="1"/>
    <col min="1799" max="1800" width="9.140625" style="73"/>
    <col min="1801" max="1801" width="16.7109375" style="73" customWidth="1"/>
    <col min="1802" max="2048" width="9.140625" style="73"/>
    <col min="2049" max="2049" width="5.85546875" style="73" customWidth="1"/>
    <col min="2050" max="2050" width="54.28515625" style="73" customWidth="1"/>
    <col min="2051" max="2051" width="6.85546875" style="73" customWidth="1"/>
    <col min="2052" max="2052" width="10.5703125" style="73" customWidth="1"/>
    <col min="2053" max="2053" width="11.7109375" style="73" customWidth="1"/>
    <col min="2054" max="2054" width="12.42578125" style="73" customWidth="1"/>
    <col min="2055" max="2056" width="9.140625" style="73"/>
    <col min="2057" max="2057" width="16.7109375" style="73" customWidth="1"/>
    <col min="2058" max="2304" width="9.140625" style="73"/>
    <col min="2305" max="2305" width="5.85546875" style="73" customWidth="1"/>
    <col min="2306" max="2306" width="54.28515625" style="73" customWidth="1"/>
    <col min="2307" max="2307" width="6.85546875" style="73" customWidth="1"/>
    <col min="2308" max="2308" width="10.5703125" style="73" customWidth="1"/>
    <col min="2309" max="2309" width="11.7109375" style="73" customWidth="1"/>
    <col min="2310" max="2310" width="12.42578125" style="73" customWidth="1"/>
    <col min="2311" max="2312" width="9.140625" style="73"/>
    <col min="2313" max="2313" width="16.7109375" style="73" customWidth="1"/>
    <col min="2314" max="2560" width="9.140625" style="73"/>
    <col min="2561" max="2561" width="5.85546875" style="73" customWidth="1"/>
    <col min="2562" max="2562" width="54.28515625" style="73" customWidth="1"/>
    <col min="2563" max="2563" width="6.85546875" style="73" customWidth="1"/>
    <col min="2564" max="2564" width="10.5703125" style="73" customWidth="1"/>
    <col min="2565" max="2565" width="11.7109375" style="73" customWidth="1"/>
    <col min="2566" max="2566" width="12.42578125" style="73" customWidth="1"/>
    <col min="2567" max="2568" width="9.140625" style="73"/>
    <col min="2569" max="2569" width="16.7109375" style="73" customWidth="1"/>
    <col min="2570" max="2816" width="9.140625" style="73"/>
    <col min="2817" max="2817" width="5.85546875" style="73" customWidth="1"/>
    <col min="2818" max="2818" width="54.28515625" style="73" customWidth="1"/>
    <col min="2819" max="2819" width="6.85546875" style="73" customWidth="1"/>
    <col min="2820" max="2820" width="10.5703125" style="73" customWidth="1"/>
    <col min="2821" max="2821" width="11.7109375" style="73" customWidth="1"/>
    <col min="2822" max="2822" width="12.42578125" style="73" customWidth="1"/>
    <col min="2823" max="2824" width="9.140625" style="73"/>
    <col min="2825" max="2825" width="16.7109375" style="73" customWidth="1"/>
    <col min="2826" max="3072" width="9.140625" style="73"/>
    <col min="3073" max="3073" width="5.85546875" style="73" customWidth="1"/>
    <col min="3074" max="3074" width="54.28515625" style="73" customWidth="1"/>
    <col min="3075" max="3075" width="6.85546875" style="73" customWidth="1"/>
    <col min="3076" max="3076" width="10.5703125" style="73" customWidth="1"/>
    <col min="3077" max="3077" width="11.7109375" style="73" customWidth="1"/>
    <col min="3078" max="3078" width="12.42578125" style="73" customWidth="1"/>
    <col min="3079" max="3080" width="9.140625" style="73"/>
    <col min="3081" max="3081" width="16.7109375" style="73" customWidth="1"/>
    <col min="3082" max="3328" width="9.140625" style="73"/>
    <col min="3329" max="3329" width="5.85546875" style="73" customWidth="1"/>
    <col min="3330" max="3330" width="54.28515625" style="73" customWidth="1"/>
    <col min="3331" max="3331" width="6.85546875" style="73" customWidth="1"/>
    <col min="3332" max="3332" width="10.5703125" style="73" customWidth="1"/>
    <col min="3333" max="3333" width="11.7109375" style="73" customWidth="1"/>
    <col min="3334" max="3334" width="12.42578125" style="73" customWidth="1"/>
    <col min="3335" max="3336" width="9.140625" style="73"/>
    <col min="3337" max="3337" width="16.7109375" style="73" customWidth="1"/>
    <col min="3338" max="3584" width="9.140625" style="73"/>
    <col min="3585" max="3585" width="5.85546875" style="73" customWidth="1"/>
    <col min="3586" max="3586" width="54.28515625" style="73" customWidth="1"/>
    <col min="3587" max="3587" width="6.85546875" style="73" customWidth="1"/>
    <col min="3588" max="3588" width="10.5703125" style="73" customWidth="1"/>
    <col min="3589" max="3589" width="11.7109375" style="73" customWidth="1"/>
    <col min="3590" max="3590" width="12.42578125" style="73" customWidth="1"/>
    <col min="3591" max="3592" width="9.140625" style="73"/>
    <col min="3593" max="3593" width="16.7109375" style="73" customWidth="1"/>
    <col min="3594" max="3840" width="9.140625" style="73"/>
    <col min="3841" max="3841" width="5.85546875" style="73" customWidth="1"/>
    <col min="3842" max="3842" width="54.28515625" style="73" customWidth="1"/>
    <col min="3843" max="3843" width="6.85546875" style="73" customWidth="1"/>
    <col min="3844" max="3844" width="10.5703125" style="73" customWidth="1"/>
    <col min="3845" max="3845" width="11.7109375" style="73" customWidth="1"/>
    <col min="3846" max="3846" width="12.42578125" style="73" customWidth="1"/>
    <col min="3847" max="3848" width="9.140625" style="73"/>
    <col min="3849" max="3849" width="16.7109375" style="73" customWidth="1"/>
    <col min="3850" max="4096" width="9.140625" style="73"/>
    <col min="4097" max="4097" width="5.85546875" style="73" customWidth="1"/>
    <col min="4098" max="4098" width="54.28515625" style="73" customWidth="1"/>
    <col min="4099" max="4099" width="6.85546875" style="73" customWidth="1"/>
    <col min="4100" max="4100" width="10.5703125" style="73" customWidth="1"/>
    <col min="4101" max="4101" width="11.7109375" style="73" customWidth="1"/>
    <col min="4102" max="4102" width="12.42578125" style="73" customWidth="1"/>
    <col min="4103" max="4104" width="9.140625" style="73"/>
    <col min="4105" max="4105" width="16.7109375" style="73" customWidth="1"/>
    <col min="4106" max="4352" width="9.140625" style="73"/>
    <col min="4353" max="4353" width="5.85546875" style="73" customWidth="1"/>
    <col min="4354" max="4354" width="54.28515625" style="73" customWidth="1"/>
    <col min="4355" max="4355" width="6.85546875" style="73" customWidth="1"/>
    <col min="4356" max="4356" width="10.5703125" style="73" customWidth="1"/>
    <col min="4357" max="4357" width="11.7109375" style="73" customWidth="1"/>
    <col min="4358" max="4358" width="12.42578125" style="73" customWidth="1"/>
    <col min="4359" max="4360" width="9.140625" style="73"/>
    <col min="4361" max="4361" width="16.7109375" style="73" customWidth="1"/>
    <col min="4362" max="4608" width="9.140625" style="73"/>
    <col min="4609" max="4609" width="5.85546875" style="73" customWidth="1"/>
    <col min="4610" max="4610" width="54.28515625" style="73" customWidth="1"/>
    <col min="4611" max="4611" width="6.85546875" style="73" customWidth="1"/>
    <col min="4612" max="4612" width="10.5703125" style="73" customWidth="1"/>
    <col min="4613" max="4613" width="11.7109375" style="73" customWidth="1"/>
    <col min="4614" max="4614" width="12.42578125" style="73" customWidth="1"/>
    <col min="4615" max="4616" width="9.140625" style="73"/>
    <col min="4617" max="4617" width="16.7109375" style="73" customWidth="1"/>
    <col min="4618" max="4864" width="9.140625" style="73"/>
    <col min="4865" max="4865" width="5.85546875" style="73" customWidth="1"/>
    <col min="4866" max="4866" width="54.28515625" style="73" customWidth="1"/>
    <col min="4867" max="4867" width="6.85546875" style="73" customWidth="1"/>
    <col min="4868" max="4868" width="10.5703125" style="73" customWidth="1"/>
    <col min="4869" max="4869" width="11.7109375" style="73" customWidth="1"/>
    <col min="4870" max="4870" width="12.42578125" style="73" customWidth="1"/>
    <col min="4871" max="4872" width="9.140625" style="73"/>
    <col min="4873" max="4873" width="16.7109375" style="73" customWidth="1"/>
    <col min="4874" max="5120" width="9.140625" style="73"/>
    <col min="5121" max="5121" width="5.85546875" style="73" customWidth="1"/>
    <col min="5122" max="5122" width="54.28515625" style="73" customWidth="1"/>
    <col min="5123" max="5123" width="6.85546875" style="73" customWidth="1"/>
    <col min="5124" max="5124" width="10.5703125" style="73" customWidth="1"/>
    <col min="5125" max="5125" width="11.7109375" style="73" customWidth="1"/>
    <col min="5126" max="5126" width="12.42578125" style="73" customWidth="1"/>
    <col min="5127" max="5128" width="9.140625" style="73"/>
    <col min="5129" max="5129" width="16.7109375" style="73" customWidth="1"/>
    <col min="5130" max="5376" width="9.140625" style="73"/>
    <col min="5377" max="5377" width="5.85546875" style="73" customWidth="1"/>
    <col min="5378" max="5378" width="54.28515625" style="73" customWidth="1"/>
    <col min="5379" max="5379" width="6.85546875" style="73" customWidth="1"/>
    <col min="5380" max="5380" width="10.5703125" style="73" customWidth="1"/>
    <col min="5381" max="5381" width="11.7109375" style="73" customWidth="1"/>
    <col min="5382" max="5382" width="12.42578125" style="73" customWidth="1"/>
    <col min="5383" max="5384" width="9.140625" style="73"/>
    <col min="5385" max="5385" width="16.7109375" style="73" customWidth="1"/>
    <col min="5386" max="5632" width="9.140625" style="73"/>
    <col min="5633" max="5633" width="5.85546875" style="73" customWidth="1"/>
    <col min="5634" max="5634" width="54.28515625" style="73" customWidth="1"/>
    <col min="5635" max="5635" width="6.85546875" style="73" customWidth="1"/>
    <col min="5636" max="5636" width="10.5703125" style="73" customWidth="1"/>
    <col min="5637" max="5637" width="11.7109375" style="73" customWidth="1"/>
    <col min="5638" max="5638" width="12.42578125" style="73" customWidth="1"/>
    <col min="5639" max="5640" width="9.140625" style="73"/>
    <col min="5641" max="5641" width="16.7109375" style="73" customWidth="1"/>
    <col min="5642" max="5888" width="9.140625" style="73"/>
    <col min="5889" max="5889" width="5.85546875" style="73" customWidth="1"/>
    <col min="5890" max="5890" width="54.28515625" style="73" customWidth="1"/>
    <col min="5891" max="5891" width="6.85546875" style="73" customWidth="1"/>
    <col min="5892" max="5892" width="10.5703125" style="73" customWidth="1"/>
    <col min="5893" max="5893" width="11.7109375" style="73" customWidth="1"/>
    <col min="5894" max="5894" width="12.42578125" style="73" customWidth="1"/>
    <col min="5895" max="5896" width="9.140625" style="73"/>
    <col min="5897" max="5897" width="16.7109375" style="73" customWidth="1"/>
    <col min="5898" max="6144" width="9.140625" style="73"/>
    <col min="6145" max="6145" width="5.85546875" style="73" customWidth="1"/>
    <col min="6146" max="6146" width="54.28515625" style="73" customWidth="1"/>
    <col min="6147" max="6147" width="6.85546875" style="73" customWidth="1"/>
    <col min="6148" max="6148" width="10.5703125" style="73" customWidth="1"/>
    <col min="6149" max="6149" width="11.7109375" style="73" customWidth="1"/>
    <col min="6150" max="6150" width="12.42578125" style="73" customWidth="1"/>
    <col min="6151" max="6152" width="9.140625" style="73"/>
    <col min="6153" max="6153" width="16.7109375" style="73" customWidth="1"/>
    <col min="6154" max="6400" width="9.140625" style="73"/>
    <col min="6401" max="6401" width="5.85546875" style="73" customWidth="1"/>
    <col min="6402" max="6402" width="54.28515625" style="73" customWidth="1"/>
    <col min="6403" max="6403" width="6.85546875" style="73" customWidth="1"/>
    <col min="6404" max="6404" width="10.5703125" style="73" customWidth="1"/>
    <col min="6405" max="6405" width="11.7109375" style="73" customWidth="1"/>
    <col min="6406" max="6406" width="12.42578125" style="73" customWidth="1"/>
    <col min="6407" max="6408" width="9.140625" style="73"/>
    <col min="6409" max="6409" width="16.7109375" style="73" customWidth="1"/>
    <col min="6410" max="6656" width="9.140625" style="73"/>
    <col min="6657" max="6657" width="5.85546875" style="73" customWidth="1"/>
    <col min="6658" max="6658" width="54.28515625" style="73" customWidth="1"/>
    <col min="6659" max="6659" width="6.85546875" style="73" customWidth="1"/>
    <col min="6660" max="6660" width="10.5703125" style="73" customWidth="1"/>
    <col min="6661" max="6661" width="11.7109375" style="73" customWidth="1"/>
    <col min="6662" max="6662" width="12.42578125" style="73" customWidth="1"/>
    <col min="6663" max="6664" width="9.140625" style="73"/>
    <col min="6665" max="6665" width="16.7109375" style="73" customWidth="1"/>
    <col min="6666" max="6912" width="9.140625" style="73"/>
    <col min="6913" max="6913" width="5.85546875" style="73" customWidth="1"/>
    <col min="6914" max="6914" width="54.28515625" style="73" customWidth="1"/>
    <col min="6915" max="6915" width="6.85546875" style="73" customWidth="1"/>
    <col min="6916" max="6916" width="10.5703125" style="73" customWidth="1"/>
    <col min="6917" max="6917" width="11.7109375" style="73" customWidth="1"/>
    <col min="6918" max="6918" width="12.42578125" style="73" customWidth="1"/>
    <col min="6919" max="6920" width="9.140625" style="73"/>
    <col min="6921" max="6921" width="16.7109375" style="73" customWidth="1"/>
    <col min="6922" max="7168" width="9.140625" style="73"/>
    <col min="7169" max="7169" width="5.85546875" style="73" customWidth="1"/>
    <col min="7170" max="7170" width="54.28515625" style="73" customWidth="1"/>
    <col min="7171" max="7171" width="6.85546875" style="73" customWidth="1"/>
    <col min="7172" max="7172" width="10.5703125" style="73" customWidth="1"/>
    <col min="7173" max="7173" width="11.7109375" style="73" customWidth="1"/>
    <col min="7174" max="7174" width="12.42578125" style="73" customWidth="1"/>
    <col min="7175" max="7176" width="9.140625" style="73"/>
    <col min="7177" max="7177" width="16.7109375" style="73" customWidth="1"/>
    <col min="7178" max="7424" width="9.140625" style="73"/>
    <col min="7425" max="7425" width="5.85546875" style="73" customWidth="1"/>
    <col min="7426" max="7426" width="54.28515625" style="73" customWidth="1"/>
    <col min="7427" max="7427" width="6.85546875" style="73" customWidth="1"/>
    <col min="7428" max="7428" width="10.5703125" style="73" customWidth="1"/>
    <col min="7429" max="7429" width="11.7109375" style="73" customWidth="1"/>
    <col min="7430" max="7430" width="12.42578125" style="73" customWidth="1"/>
    <col min="7431" max="7432" width="9.140625" style="73"/>
    <col min="7433" max="7433" width="16.7109375" style="73" customWidth="1"/>
    <col min="7434" max="7680" width="9.140625" style="73"/>
    <col min="7681" max="7681" width="5.85546875" style="73" customWidth="1"/>
    <col min="7682" max="7682" width="54.28515625" style="73" customWidth="1"/>
    <col min="7683" max="7683" width="6.85546875" style="73" customWidth="1"/>
    <col min="7684" max="7684" width="10.5703125" style="73" customWidth="1"/>
    <col min="7685" max="7685" width="11.7109375" style="73" customWidth="1"/>
    <col min="7686" max="7686" width="12.42578125" style="73" customWidth="1"/>
    <col min="7687" max="7688" width="9.140625" style="73"/>
    <col min="7689" max="7689" width="16.7109375" style="73" customWidth="1"/>
    <col min="7690" max="7936" width="9.140625" style="73"/>
    <col min="7937" max="7937" width="5.85546875" style="73" customWidth="1"/>
    <col min="7938" max="7938" width="54.28515625" style="73" customWidth="1"/>
    <col min="7939" max="7939" width="6.85546875" style="73" customWidth="1"/>
    <col min="7940" max="7940" width="10.5703125" style="73" customWidth="1"/>
    <col min="7941" max="7941" width="11.7109375" style="73" customWidth="1"/>
    <col min="7942" max="7942" width="12.42578125" style="73" customWidth="1"/>
    <col min="7943" max="7944" width="9.140625" style="73"/>
    <col min="7945" max="7945" width="16.7109375" style="73" customWidth="1"/>
    <col min="7946" max="8192" width="9.140625" style="73"/>
    <col min="8193" max="8193" width="5.85546875" style="73" customWidth="1"/>
    <col min="8194" max="8194" width="54.28515625" style="73" customWidth="1"/>
    <col min="8195" max="8195" width="6.85546875" style="73" customWidth="1"/>
    <col min="8196" max="8196" width="10.5703125" style="73" customWidth="1"/>
    <col min="8197" max="8197" width="11.7109375" style="73" customWidth="1"/>
    <col min="8198" max="8198" width="12.42578125" style="73" customWidth="1"/>
    <col min="8199" max="8200" width="9.140625" style="73"/>
    <col min="8201" max="8201" width="16.7109375" style="73" customWidth="1"/>
    <col min="8202" max="8448" width="9.140625" style="73"/>
    <col min="8449" max="8449" width="5.85546875" style="73" customWidth="1"/>
    <col min="8450" max="8450" width="54.28515625" style="73" customWidth="1"/>
    <col min="8451" max="8451" width="6.85546875" style="73" customWidth="1"/>
    <col min="8452" max="8452" width="10.5703125" style="73" customWidth="1"/>
    <col min="8453" max="8453" width="11.7109375" style="73" customWidth="1"/>
    <col min="8454" max="8454" width="12.42578125" style="73" customWidth="1"/>
    <col min="8455" max="8456" width="9.140625" style="73"/>
    <col min="8457" max="8457" width="16.7109375" style="73" customWidth="1"/>
    <col min="8458" max="8704" width="9.140625" style="73"/>
    <col min="8705" max="8705" width="5.85546875" style="73" customWidth="1"/>
    <col min="8706" max="8706" width="54.28515625" style="73" customWidth="1"/>
    <col min="8707" max="8707" width="6.85546875" style="73" customWidth="1"/>
    <col min="8708" max="8708" width="10.5703125" style="73" customWidth="1"/>
    <col min="8709" max="8709" width="11.7109375" style="73" customWidth="1"/>
    <col min="8710" max="8710" width="12.42578125" style="73" customWidth="1"/>
    <col min="8711" max="8712" width="9.140625" style="73"/>
    <col min="8713" max="8713" width="16.7109375" style="73" customWidth="1"/>
    <col min="8714" max="8960" width="9.140625" style="73"/>
    <col min="8961" max="8961" width="5.85546875" style="73" customWidth="1"/>
    <col min="8962" max="8962" width="54.28515625" style="73" customWidth="1"/>
    <col min="8963" max="8963" width="6.85546875" style="73" customWidth="1"/>
    <col min="8964" max="8964" width="10.5703125" style="73" customWidth="1"/>
    <col min="8965" max="8965" width="11.7109375" style="73" customWidth="1"/>
    <col min="8966" max="8966" width="12.42578125" style="73" customWidth="1"/>
    <col min="8967" max="8968" width="9.140625" style="73"/>
    <col min="8969" max="8969" width="16.7109375" style="73" customWidth="1"/>
    <col min="8970" max="9216" width="9.140625" style="73"/>
    <col min="9217" max="9217" width="5.85546875" style="73" customWidth="1"/>
    <col min="9218" max="9218" width="54.28515625" style="73" customWidth="1"/>
    <col min="9219" max="9219" width="6.85546875" style="73" customWidth="1"/>
    <col min="9220" max="9220" width="10.5703125" style="73" customWidth="1"/>
    <col min="9221" max="9221" width="11.7109375" style="73" customWidth="1"/>
    <col min="9222" max="9222" width="12.42578125" style="73" customWidth="1"/>
    <col min="9223" max="9224" width="9.140625" style="73"/>
    <col min="9225" max="9225" width="16.7109375" style="73" customWidth="1"/>
    <col min="9226" max="9472" width="9.140625" style="73"/>
    <col min="9473" max="9473" width="5.85546875" style="73" customWidth="1"/>
    <col min="9474" max="9474" width="54.28515625" style="73" customWidth="1"/>
    <col min="9475" max="9475" width="6.85546875" style="73" customWidth="1"/>
    <col min="9476" max="9476" width="10.5703125" style="73" customWidth="1"/>
    <col min="9477" max="9477" width="11.7109375" style="73" customWidth="1"/>
    <col min="9478" max="9478" width="12.42578125" style="73" customWidth="1"/>
    <col min="9479" max="9480" width="9.140625" style="73"/>
    <col min="9481" max="9481" width="16.7109375" style="73" customWidth="1"/>
    <col min="9482" max="9728" width="9.140625" style="73"/>
    <col min="9729" max="9729" width="5.85546875" style="73" customWidth="1"/>
    <col min="9730" max="9730" width="54.28515625" style="73" customWidth="1"/>
    <col min="9731" max="9731" width="6.85546875" style="73" customWidth="1"/>
    <col min="9732" max="9732" width="10.5703125" style="73" customWidth="1"/>
    <col min="9733" max="9733" width="11.7109375" style="73" customWidth="1"/>
    <col min="9734" max="9734" width="12.42578125" style="73" customWidth="1"/>
    <col min="9735" max="9736" width="9.140625" style="73"/>
    <col min="9737" max="9737" width="16.7109375" style="73" customWidth="1"/>
    <col min="9738" max="9984" width="9.140625" style="73"/>
    <col min="9985" max="9985" width="5.85546875" style="73" customWidth="1"/>
    <col min="9986" max="9986" width="54.28515625" style="73" customWidth="1"/>
    <col min="9987" max="9987" width="6.85546875" style="73" customWidth="1"/>
    <col min="9988" max="9988" width="10.5703125" style="73" customWidth="1"/>
    <col min="9989" max="9989" width="11.7109375" style="73" customWidth="1"/>
    <col min="9990" max="9990" width="12.42578125" style="73" customWidth="1"/>
    <col min="9991" max="9992" width="9.140625" style="73"/>
    <col min="9993" max="9993" width="16.7109375" style="73" customWidth="1"/>
    <col min="9994" max="10240" width="9.140625" style="73"/>
    <col min="10241" max="10241" width="5.85546875" style="73" customWidth="1"/>
    <col min="10242" max="10242" width="54.28515625" style="73" customWidth="1"/>
    <col min="10243" max="10243" width="6.85546875" style="73" customWidth="1"/>
    <col min="10244" max="10244" width="10.5703125" style="73" customWidth="1"/>
    <col min="10245" max="10245" width="11.7109375" style="73" customWidth="1"/>
    <col min="10246" max="10246" width="12.42578125" style="73" customWidth="1"/>
    <col min="10247" max="10248" width="9.140625" style="73"/>
    <col min="10249" max="10249" width="16.7109375" style="73" customWidth="1"/>
    <col min="10250" max="10496" width="9.140625" style="73"/>
    <col min="10497" max="10497" width="5.85546875" style="73" customWidth="1"/>
    <col min="10498" max="10498" width="54.28515625" style="73" customWidth="1"/>
    <col min="10499" max="10499" width="6.85546875" style="73" customWidth="1"/>
    <col min="10500" max="10500" width="10.5703125" style="73" customWidth="1"/>
    <col min="10501" max="10501" width="11.7109375" style="73" customWidth="1"/>
    <col min="10502" max="10502" width="12.42578125" style="73" customWidth="1"/>
    <col min="10503" max="10504" width="9.140625" style="73"/>
    <col min="10505" max="10505" width="16.7109375" style="73" customWidth="1"/>
    <col min="10506" max="10752" width="9.140625" style="73"/>
    <col min="10753" max="10753" width="5.85546875" style="73" customWidth="1"/>
    <col min="10754" max="10754" width="54.28515625" style="73" customWidth="1"/>
    <col min="10755" max="10755" width="6.85546875" style="73" customWidth="1"/>
    <col min="10756" max="10756" width="10.5703125" style="73" customWidth="1"/>
    <col min="10757" max="10757" width="11.7109375" style="73" customWidth="1"/>
    <col min="10758" max="10758" width="12.42578125" style="73" customWidth="1"/>
    <col min="10759" max="10760" width="9.140625" style="73"/>
    <col min="10761" max="10761" width="16.7109375" style="73" customWidth="1"/>
    <col min="10762" max="11008" width="9.140625" style="73"/>
    <col min="11009" max="11009" width="5.85546875" style="73" customWidth="1"/>
    <col min="11010" max="11010" width="54.28515625" style="73" customWidth="1"/>
    <col min="11011" max="11011" width="6.85546875" style="73" customWidth="1"/>
    <col min="11012" max="11012" width="10.5703125" style="73" customWidth="1"/>
    <col min="11013" max="11013" width="11.7109375" style="73" customWidth="1"/>
    <col min="11014" max="11014" width="12.42578125" style="73" customWidth="1"/>
    <col min="11015" max="11016" width="9.140625" style="73"/>
    <col min="11017" max="11017" width="16.7109375" style="73" customWidth="1"/>
    <col min="11018" max="11264" width="9.140625" style="73"/>
    <col min="11265" max="11265" width="5.85546875" style="73" customWidth="1"/>
    <col min="11266" max="11266" width="54.28515625" style="73" customWidth="1"/>
    <col min="11267" max="11267" width="6.85546875" style="73" customWidth="1"/>
    <col min="11268" max="11268" width="10.5703125" style="73" customWidth="1"/>
    <col min="11269" max="11269" width="11.7109375" style="73" customWidth="1"/>
    <col min="11270" max="11270" width="12.42578125" style="73" customWidth="1"/>
    <col min="11271" max="11272" width="9.140625" style="73"/>
    <col min="11273" max="11273" width="16.7109375" style="73" customWidth="1"/>
    <col min="11274" max="11520" width="9.140625" style="73"/>
    <col min="11521" max="11521" width="5.85546875" style="73" customWidth="1"/>
    <col min="11522" max="11522" width="54.28515625" style="73" customWidth="1"/>
    <col min="11523" max="11523" width="6.85546875" style="73" customWidth="1"/>
    <col min="11524" max="11524" width="10.5703125" style="73" customWidth="1"/>
    <col min="11525" max="11525" width="11.7109375" style="73" customWidth="1"/>
    <col min="11526" max="11526" width="12.42578125" style="73" customWidth="1"/>
    <col min="11527" max="11528" width="9.140625" style="73"/>
    <col min="11529" max="11529" width="16.7109375" style="73" customWidth="1"/>
    <col min="11530" max="11776" width="9.140625" style="73"/>
    <col min="11777" max="11777" width="5.85546875" style="73" customWidth="1"/>
    <col min="11778" max="11778" width="54.28515625" style="73" customWidth="1"/>
    <col min="11779" max="11779" width="6.85546875" style="73" customWidth="1"/>
    <col min="11780" max="11780" width="10.5703125" style="73" customWidth="1"/>
    <col min="11781" max="11781" width="11.7109375" style="73" customWidth="1"/>
    <col min="11782" max="11782" width="12.42578125" style="73" customWidth="1"/>
    <col min="11783" max="11784" width="9.140625" style="73"/>
    <col min="11785" max="11785" width="16.7109375" style="73" customWidth="1"/>
    <col min="11786" max="12032" width="9.140625" style="73"/>
    <col min="12033" max="12033" width="5.85546875" style="73" customWidth="1"/>
    <col min="12034" max="12034" width="54.28515625" style="73" customWidth="1"/>
    <col min="12035" max="12035" width="6.85546875" style="73" customWidth="1"/>
    <col min="12036" max="12036" width="10.5703125" style="73" customWidth="1"/>
    <col min="12037" max="12037" width="11.7109375" style="73" customWidth="1"/>
    <col min="12038" max="12038" width="12.42578125" style="73" customWidth="1"/>
    <col min="12039" max="12040" width="9.140625" style="73"/>
    <col min="12041" max="12041" width="16.7109375" style="73" customWidth="1"/>
    <col min="12042" max="12288" width="9.140625" style="73"/>
    <col min="12289" max="12289" width="5.85546875" style="73" customWidth="1"/>
    <col min="12290" max="12290" width="54.28515625" style="73" customWidth="1"/>
    <col min="12291" max="12291" width="6.85546875" style="73" customWidth="1"/>
    <col min="12292" max="12292" width="10.5703125" style="73" customWidth="1"/>
    <col min="12293" max="12293" width="11.7109375" style="73" customWidth="1"/>
    <col min="12294" max="12294" width="12.42578125" style="73" customWidth="1"/>
    <col min="12295" max="12296" width="9.140625" style="73"/>
    <col min="12297" max="12297" width="16.7109375" style="73" customWidth="1"/>
    <col min="12298" max="12544" width="9.140625" style="73"/>
    <col min="12545" max="12545" width="5.85546875" style="73" customWidth="1"/>
    <col min="12546" max="12546" width="54.28515625" style="73" customWidth="1"/>
    <col min="12547" max="12547" width="6.85546875" style="73" customWidth="1"/>
    <col min="12548" max="12548" width="10.5703125" style="73" customWidth="1"/>
    <col min="12549" max="12549" width="11.7109375" style="73" customWidth="1"/>
    <col min="12550" max="12550" width="12.42578125" style="73" customWidth="1"/>
    <col min="12551" max="12552" width="9.140625" style="73"/>
    <col min="12553" max="12553" width="16.7109375" style="73" customWidth="1"/>
    <col min="12554" max="12800" width="9.140625" style="73"/>
    <col min="12801" max="12801" width="5.85546875" style="73" customWidth="1"/>
    <col min="12802" max="12802" width="54.28515625" style="73" customWidth="1"/>
    <col min="12803" max="12803" width="6.85546875" style="73" customWidth="1"/>
    <col min="12804" max="12804" width="10.5703125" style="73" customWidth="1"/>
    <col min="12805" max="12805" width="11.7109375" style="73" customWidth="1"/>
    <col min="12806" max="12806" width="12.42578125" style="73" customWidth="1"/>
    <col min="12807" max="12808" width="9.140625" style="73"/>
    <col min="12809" max="12809" width="16.7109375" style="73" customWidth="1"/>
    <col min="12810" max="13056" width="9.140625" style="73"/>
    <col min="13057" max="13057" width="5.85546875" style="73" customWidth="1"/>
    <col min="13058" max="13058" width="54.28515625" style="73" customWidth="1"/>
    <col min="13059" max="13059" width="6.85546875" style="73" customWidth="1"/>
    <col min="13060" max="13060" width="10.5703125" style="73" customWidth="1"/>
    <col min="13061" max="13061" width="11.7109375" style="73" customWidth="1"/>
    <col min="13062" max="13062" width="12.42578125" style="73" customWidth="1"/>
    <col min="13063" max="13064" width="9.140625" style="73"/>
    <col min="13065" max="13065" width="16.7109375" style="73" customWidth="1"/>
    <col min="13066" max="13312" width="9.140625" style="73"/>
    <col min="13313" max="13313" width="5.85546875" style="73" customWidth="1"/>
    <col min="13314" max="13314" width="54.28515625" style="73" customWidth="1"/>
    <col min="13315" max="13315" width="6.85546875" style="73" customWidth="1"/>
    <col min="13316" max="13316" width="10.5703125" style="73" customWidth="1"/>
    <col min="13317" max="13317" width="11.7109375" style="73" customWidth="1"/>
    <col min="13318" max="13318" width="12.42578125" style="73" customWidth="1"/>
    <col min="13319" max="13320" width="9.140625" style="73"/>
    <col min="13321" max="13321" width="16.7109375" style="73" customWidth="1"/>
    <col min="13322" max="13568" width="9.140625" style="73"/>
    <col min="13569" max="13569" width="5.85546875" style="73" customWidth="1"/>
    <col min="13570" max="13570" width="54.28515625" style="73" customWidth="1"/>
    <col min="13571" max="13571" width="6.85546875" style="73" customWidth="1"/>
    <col min="13572" max="13572" width="10.5703125" style="73" customWidth="1"/>
    <col min="13573" max="13573" width="11.7109375" style="73" customWidth="1"/>
    <col min="13574" max="13574" width="12.42578125" style="73" customWidth="1"/>
    <col min="13575" max="13576" width="9.140625" style="73"/>
    <col min="13577" max="13577" width="16.7109375" style="73" customWidth="1"/>
    <col min="13578" max="13824" width="9.140625" style="73"/>
    <col min="13825" max="13825" width="5.85546875" style="73" customWidth="1"/>
    <col min="13826" max="13826" width="54.28515625" style="73" customWidth="1"/>
    <col min="13827" max="13827" width="6.85546875" style="73" customWidth="1"/>
    <col min="13828" max="13828" width="10.5703125" style="73" customWidth="1"/>
    <col min="13829" max="13829" width="11.7109375" style="73" customWidth="1"/>
    <col min="13830" max="13830" width="12.42578125" style="73" customWidth="1"/>
    <col min="13831" max="13832" width="9.140625" style="73"/>
    <col min="13833" max="13833" width="16.7109375" style="73" customWidth="1"/>
    <col min="13834" max="14080" width="9.140625" style="73"/>
    <col min="14081" max="14081" width="5.85546875" style="73" customWidth="1"/>
    <col min="14082" max="14082" width="54.28515625" style="73" customWidth="1"/>
    <col min="14083" max="14083" width="6.85546875" style="73" customWidth="1"/>
    <col min="14084" max="14084" width="10.5703125" style="73" customWidth="1"/>
    <col min="14085" max="14085" width="11.7109375" style="73" customWidth="1"/>
    <col min="14086" max="14086" width="12.42578125" style="73" customWidth="1"/>
    <col min="14087" max="14088" width="9.140625" style="73"/>
    <col min="14089" max="14089" width="16.7109375" style="73" customWidth="1"/>
    <col min="14090" max="14336" width="9.140625" style="73"/>
    <col min="14337" max="14337" width="5.85546875" style="73" customWidth="1"/>
    <col min="14338" max="14338" width="54.28515625" style="73" customWidth="1"/>
    <col min="14339" max="14339" width="6.85546875" style="73" customWidth="1"/>
    <col min="14340" max="14340" width="10.5703125" style="73" customWidth="1"/>
    <col min="14341" max="14341" width="11.7109375" style="73" customWidth="1"/>
    <col min="14342" max="14342" width="12.42578125" style="73" customWidth="1"/>
    <col min="14343" max="14344" width="9.140625" style="73"/>
    <col min="14345" max="14345" width="16.7109375" style="73" customWidth="1"/>
    <col min="14346" max="14592" width="9.140625" style="73"/>
    <col min="14593" max="14593" width="5.85546875" style="73" customWidth="1"/>
    <col min="14594" max="14594" width="54.28515625" style="73" customWidth="1"/>
    <col min="14595" max="14595" width="6.85546875" style="73" customWidth="1"/>
    <col min="14596" max="14596" width="10.5703125" style="73" customWidth="1"/>
    <col min="14597" max="14597" width="11.7109375" style="73" customWidth="1"/>
    <col min="14598" max="14598" width="12.42578125" style="73" customWidth="1"/>
    <col min="14599" max="14600" width="9.140625" style="73"/>
    <col min="14601" max="14601" width="16.7109375" style="73" customWidth="1"/>
    <col min="14602" max="14848" width="9.140625" style="73"/>
    <col min="14849" max="14849" width="5.85546875" style="73" customWidth="1"/>
    <col min="14850" max="14850" width="54.28515625" style="73" customWidth="1"/>
    <col min="14851" max="14851" width="6.85546875" style="73" customWidth="1"/>
    <col min="14852" max="14852" width="10.5703125" style="73" customWidth="1"/>
    <col min="14853" max="14853" width="11.7109375" style="73" customWidth="1"/>
    <col min="14854" max="14854" width="12.42578125" style="73" customWidth="1"/>
    <col min="14855" max="14856" width="9.140625" style="73"/>
    <col min="14857" max="14857" width="16.7109375" style="73" customWidth="1"/>
    <col min="14858" max="15104" width="9.140625" style="73"/>
    <col min="15105" max="15105" width="5.85546875" style="73" customWidth="1"/>
    <col min="15106" max="15106" width="54.28515625" style="73" customWidth="1"/>
    <col min="15107" max="15107" width="6.85546875" style="73" customWidth="1"/>
    <col min="15108" max="15108" width="10.5703125" style="73" customWidth="1"/>
    <col min="15109" max="15109" width="11.7109375" style="73" customWidth="1"/>
    <col min="15110" max="15110" width="12.42578125" style="73" customWidth="1"/>
    <col min="15111" max="15112" width="9.140625" style="73"/>
    <col min="15113" max="15113" width="16.7109375" style="73" customWidth="1"/>
    <col min="15114" max="15360" width="9.140625" style="73"/>
    <col min="15361" max="15361" width="5.85546875" style="73" customWidth="1"/>
    <col min="15362" max="15362" width="54.28515625" style="73" customWidth="1"/>
    <col min="15363" max="15363" width="6.85546875" style="73" customWidth="1"/>
    <col min="15364" max="15364" width="10.5703125" style="73" customWidth="1"/>
    <col min="15365" max="15365" width="11.7109375" style="73" customWidth="1"/>
    <col min="15366" max="15366" width="12.42578125" style="73" customWidth="1"/>
    <col min="15367" max="15368" width="9.140625" style="73"/>
    <col min="15369" max="15369" width="16.7109375" style="73" customWidth="1"/>
    <col min="15370" max="15616" width="9.140625" style="73"/>
    <col min="15617" max="15617" width="5.85546875" style="73" customWidth="1"/>
    <col min="15618" max="15618" width="54.28515625" style="73" customWidth="1"/>
    <col min="15619" max="15619" width="6.85546875" style="73" customWidth="1"/>
    <col min="15620" max="15620" width="10.5703125" style="73" customWidth="1"/>
    <col min="15621" max="15621" width="11.7109375" style="73" customWidth="1"/>
    <col min="15622" max="15622" width="12.42578125" style="73" customWidth="1"/>
    <col min="15623" max="15624" width="9.140625" style="73"/>
    <col min="15625" max="15625" width="16.7109375" style="73" customWidth="1"/>
    <col min="15626" max="15872" width="9.140625" style="73"/>
    <col min="15873" max="15873" width="5.85546875" style="73" customWidth="1"/>
    <col min="15874" max="15874" width="54.28515625" style="73" customWidth="1"/>
    <col min="15875" max="15875" width="6.85546875" style="73" customWidth="1"/>
    <col min="15876" max="15876" width="10.5703125" style="73" customWidth="1"/>
    <col min="15877" max="15877" width="11.7109375" style="73" customWidth="1"/>
    <col min="15878" max="15878" width="12.42578125" style="73" customWidth="1"/>
    <col min="15879" max="15880" width="9.140625" style="73"/>
    <col min="15881" max="15881" width="16.7109375" style="73" customWidth="1"/>
    <col min="15882" max="16128" width="9.140625" style="73"/>
    <col min="16129" max="16129" width="5.85546875" style="73" customWidth="1"/>
    <col min="16130" max="16130" width="54.28515625" style="73" customWidth="1"/>
    <col min="16131" max="16131" width="6.85546875" style="73" customWidth="1"/>
    <col min="16132" max="16132" width="10.5703125" style="73" customWidth="1"/>
    <col min="16133" max="16133" width="11.7109375" style="73" customWidth="1"/>
    <col min="16134" max="16134" width="12.42578125" style="73" customWidth="1"/>
    <col min="16135" max="16136" width="9.140625" style="73"/>
    <col min="16137" max="16137" width="16.7109375" style="73" customWidth="1"/>
    <col min="16138" max="16384" width="9.140625" style="73"/>
  </cols>
  <sheetData>
    <row r="1" spans="1:6" ht="147" customHeight="1" x14ac:dyDescent="0.25">
      <c r="E1" s="354" t="s">
        <v>778</v>
      </c>
      <c r="F1" s="405"/>
    </row>
    <row r="2" spans="1:6" s="173" customFormat="1" ht="17.25" x14ac:dyDescent="0.3">
      <c r="A2" s="171"/>
      <c r="B2" s="406" t="s">
        <v>704</v>
      </c>
      <c r="C2" s="406"/>
      <c r="D2" s="406"/>
      <c r="E2" s="406"/>
      <c r="F2" s="171"/>
    </row>
    <row r="3" spans="1:6" s="173" customFormat="1" ht="58.5" customHeight="1" x14ac:dyDescent="0.3">
      <c r="A3" s="171"/>
      <c r="B3" s="371" t="s">
        <v>780</v>
      </c>
      <c r="C3" s="371"/>
      <c r="D3" s="371"/>
      <c r="E3" s="371"/>
      <c r="F3" s="371"/>
    </row>
    <row r="4" spans="1:6" s="173" customFormat="1" ht="15" customHeight="1" x14ac:dyDescent="0.3">
      <c r="A4" s="171"/>
      <c r="B4" s="171"/>
      <c r="C4" s="407"/>
      <c r="D4" s="407"/>
      <c r="E4" s="407"/>
      <c r="F4" s="407"/>
    </row>
    <row r="5" spans="1:6" s="173" customFormat="1" ht="13.5" customHeight="1" thickBot="1" x14ac:dyDescent="0.3">
      <c r="A5" s="174"/>
      <c r="B5" s="175"/>
      <c r="C5" s="175"/>
      <c r="D5" s="175"/>
      <c r="E5" s="408" t="s">
        <v>238</v>
      </c>
      <c r="F5" s="408"/>
    </row>
    <row r="6" spans="1:6" ht="13.5" customHeight="1" thickBot="1" x14ac:dyDescent="0.3">
      <c r="A6" s="409" t="s">
        <v>239</v>
      </c>
      <c r="B6" s="412" t="s">
        <v>705</v>
      </c>
      <c r="C6" s="413"/>
      <c r="D6" s="416" t="s">
        <v>567</v>
      </c>
      <c r="E6" s="416"/>
      <c r="F6" s="417"/>
    </row>
    <row r="7" spans="1:6" ht="30" customHeight="1" thickBot="1" x14ac:dyDescent="0.3">
      <c r="A7" s="410"/>
      <c r="B7" s="414"/>
      <c r="C7" s="415"/>
      <c r="D7" s="418" t="s">
        <v>568</v>
      </c>
      <c r="E7" s="176" t="s">
        <v>569</v>
      </c>
      <c r="F7" s="176"/>
    </row>
    <row r="8" spans="1:6" ht="28.5" customHeight="1" thickBot="1" x14ac:dyDescent="0.3">
      <c r="A8" s="411"/>
      <c r="B8" s="177" t="s">
        <v>706</v>
      </c>
      <c r="C8" s="178" t="s">
        <v>707</v>
      </c>
      <c r="D8" s="419"/>
      <c r="E8" s="179" t="s">
        <v>570</v>
      </c>
      <c r="F8" s="180" t="s">
        <v>571</v>
      </c>
    </row>
    <row r="9" spans="1:6" ht="13.5" customHeight="1" thickBot="1" x14ac:dyDescent="0.3">
      <c r="A9" s="181">
        <v>1</v>
      </c>
      <c r="B9" s="181">
        <v>2</v>
      </c>
      <c r="C9" s="181" t="s">
        <v>61</v>
      </c>
      <c r="D9" s="182">
        <v>4</v>
      </c>
      <c r="E9" s="182">
        <v>5</v>
      </c>
      <c r="F9" s="183">
        <v>6</v>
      </c>
    </row>
    <row r="10" spans="1:6" s="188" customFormat="1" ht="27" x14ac:dyDescent="0.25">
      <c r="A10" s="184">
        <v>8010</v>
      </c>
      <c r="B10" s="185" t="s">
        <v>708</v>
      </c>
      <c r="C10" s="186"/>
      <c r="D10" s="187">
        <f>SUM(E10:F10)</f>
        <v>0</v>
      </c>
      <c r="E10" s="187">
        <f>SUM(E12+E67)</f>
        <v>0</v>
      </c>
      <c r="F10" s="187">
        <f>SUM(F12+F67)</f>
        <v>0</v>
      </c>
    </row>
    <row r="11" spans="1:6" s="188" customFormat="1" ht="12.75" customHeight="1" x14ac:dyDescent="0.25">
      <c r="A11" s="189"/>
      <c r="B11" s="190" t="s">
        <v>569</v>
      </c>
      <c r="C11" s="191"/>
      <c r="D11" s="192"/>
      <c r="E11" s="193"/>
      <c r="F11" s="194"/>
    </row>
    <row r="12" spans="1:6" ht="27" x14ac:dyDescent="0.25">
      <c r="A12" s="195">
        <v>8100</v>
      </c>
      <c r="B12" s="196" t="s">
        <v>709</v>
      </c>
      <c r="C12" s="197"/>
      <c r="D12" s="198">
        <f>SUM(D14,D42)</f>
        <v>0</v>
      </c>
      <c r="E12" s="198">
        <f>SUM(E14,E42)</f>
        <v>0</v>
      </c>
      <c r="F12" s="198">
        <f>SUM(F14,F42)</f>
        <v>0</v>
      </c>
    </row>
    <row r="13" spans="1:6" ht="12.75" customHeight="1" x14ac:dyDescent="0.25">
      <c r="A13" s="195"/>
      <c r="B13" s="199" t="s">
        <v>569</v>
      </c>
      <c r="C13" s="197"/>
      <c r="D13" s="198"/>
      <c r="E13" s="198"/>
      <c r="F13" s="198"/>
    </row>
    <row r="14" spans="1:6" ht="24" customHeight="1" x14ac:dyDescent="0.25">
      <c r="A14" s="200">
        <v>8110</v>
      </c>
      <c r="B14" s="201" t="s">
        <v>710</v>
      </c>
      <c r="C14" s="197"/>
      <c r="D14" s="198">
        <f>SUM(D16:D20)</f>
        <v>0</v>
      </c>
      <c r="E14" s="198">
        <f>SUM(E16:E20)</f>
        <v>0</v>
      </c>
      <c r="F14" s="198">
        <f>SUM(F16:F20)</f>
        <v>0</v>
      </c>
    </row>
    <row r="15" spans="1:6" ht="12.75" customHeight="1" x14ac:dyDescent="0.25">
      <c r="A15" s="200"/>
      <c r="B15" s="202" t="s">
        <v>569</v>
      </c>
      <c r="C15" s="197"/>
      <c r="D15" s="203"/>
      <c r="E15" s="204"/>
      <c r="F15" s="205"/>
    </row>
    <row r="16" spans="1:6" ht="42" customHeight="1" x14ac:dyDescent="0.25">
      <c r="A16" s="200">
        <v>8111</v>
      </c>
      <c r="B16" s="206" t="s">
        <v>711</v>
      </c>
      <c r="C16" s="197"/>
      <c r="D16" s="198">
        <f>SUM(D18:D19)</f>
        <v>0</v>
      </c>
      <c r="E16" s="207" t="s">
        <v>712</v>
      </c>
      <c r="F16" s="198">
        <f>SUM(F18:F19)</f>
        <v>0</v>
      </c>
    </row>
    <row r="17" spans="1:6" ht="12.75" customHeight="1" x14ac:dyDescent="0.25">
      <c r="A17" s="200"/>
      <c r="B17" s="208" t="s">
        <v>713</v>
      </c>
      <c r="C17" s="197"/>
      <c r="D17" s="198"/>
      <c r="E17" s="207"/>
      <c r="F17" s="209"/>
    </row>
    <row r="18" spans="1:6" ht="13.5" customHeight="1" thickBot="1" x14ac:dyDescent="0.3">
      <c r="A18" s="200">
        <v>8112</v>
      </c>
      <c r="B18" s="210" t="s">
        <v>714</v>
      </c>
      <c r="C18" s="211" t="s">
        <v>715</v>
      </c>
      <c r="D18" s="212">
        <f>SUM(E18:F18)</f>
        <v>0</v>
      </c>
      <c r="E18" s="207" t="s">
        <v>712</v>
      </c>
      <c r="F18" s="209"/>
    </row>
    <row r="19" spans="1:6" ht="13.5" customHeight="1" thickBot="1" x14ac:dyDescent="0.3">
      <c r="A19" s="200">
        <v>8113</v>
      </c>
      <c r="B19" s="210" t="s">
        <v>716</v>
      </c>
      <c r="C19" s="211" t="s">
        <v>717</v>
      </c>
      <c r="D19" s="212">
        <f>SUM(E19:F19)</f>
        <v>0</v>
      </c>
      <c r="E19" s="207" t="s">
        <v>712</v>
      </c>
      <c r="F19" s="209"/>
    </row>
    <row r="20" spans="1:6" ht="34.5" customHeight="1" x14ac:dyDescent="0.25">
      <c r="A20" s="200">
        <v>8120</v>
      </c>
      <c r="B20" s="206" t="s">
        <v>718</v>
      </c>
      <c r="C20" s="211"/>
      <c r="D20" s="198">
        <f>SUM(D22,D32)</f>
        <v>0</v>
      </c>
      <c r="E20" s="198">
        <f>SUM(E22,E32)</f>
        <v>0</v>
      </c>
      <c r="F20" s="198">
        <f>SUM(F22,F32)</f>
        <v>0</v>
      </c>
    </row>
    <row r="21" spans="1:6" ht="12.75" customHeight="1" x14ac:dyDescent="0.25">
      <c r="A21" s="200"/>
      <c r="B21" s="208" t="s">
        <v>569</v>
      </c>
      <c r="C21" s="211"/>
      <c r="D21" s="198"/>
      <c r="E21" s="207"/>
      <c r="F21" s="209"/>
    </row>
    <row r="22" spans="1:6" ht="12.75" customHeight="1" x14ac:dyDescent="0.25">
      <c r="A22" s="200">
        <v>8121</v>
      </c>
      <c r="B22" s="206" t="s">
        <v>719</v>
      </c>
      <c r="C22" s="211"/>
      <c r="D22" s="198">
        <f>SUM(D24,D28)</f>
        <v>0</v>
      </c>
      <c r="E22" s="207" t="s">
        <v>712</v>
      </c>
      <c r="F22" s="198">
        <f>SUM(F24,F28)</f>
        <v>0</v>
      </c>
    </row>
    <row r="23" spans="1:6" ht="12.75" customHeight="1" x14ac:dyDescent="0.25">
      <c r="A23" s="200"/>
      <c r="B23" s="208" t="s">
        <v>713</v>
      </c>
      <c r="C23" s="211"/>
      <c r="D23" s="198"/>
      <c r="E23" s="207"/>
      <c r="F23" s="209"/>
    </row>
    <row r="24" spans="1:6" ht="12.75" customHeight="1" x14ac:dyDescent="0.25">
      <c r="A24" s="195">
        <v>8122</v>
      </c>
      <c r="B24" s="201" t="s">
        <v>720</v>
      </c>
      <c r="C24" s="211" t="s">
        <v>721</v>
      </c>
      <c r="D24" s="198">
        <f>SUM(D26:D27)</f>
        <v>0</v>
      </c>
      <c r="E24" s="207" t="s">
        <v>712</v>
      </c>
      <c r="F24" s="198">
        <f>SUM(F26:F27)</f>
        <v>0</v>
      </c>
    </row>
    <row r="25" spans="1:6" ht="12.75" customHeight="1" x14ac:dyDescent="0.25">
      <c r="A25" s="195"/>
      <c r="B25" s="213" t="s">
        <v>713</v>
      </c>
      <c r="C25" s="211"/>
      <c r="D25" s="198"/>
      <c r="E25" s="207"/>
      <c r="F25" s="209"/>
    </row>
    <row r="26" spans="1:6" ht="13.5" customHeight="1" thickBot="1" x14ac:dyDescent="0.3">
      <c r="A26" s="195">
        <v>8123</v>
      </c>
      <c r="B26" s="213" t="s">
        <v>722</v>
      </c>
      <c r="C26" s="211"/>
      <c r="D26" s="212">
        <f>SUM(E26:F26)</f>
        <v>0</v>
      </c>
      <c r="E26" s="207" t="s">
        <v>712</v>
      </c>
      <c r="F26" s="209"/>
    </row>
    <row r="27" spans="1:6" ht="13.5" customHeight="1" thickBot="1" x14ac:dyDescent="0.3">
      <c r="A27" s="195">
        <v>8124</v>
      </c>
      <c r="B27" s="213" t="s">
        <v>723</v>
      </c>
      <c r="C27" s="211"/>
      <c r="D27" s="212">
        <f>SUM(E27:F27)</f>
        <v>0</v>
      </c>
      <c r="E27" s="207" t="s">
        <v>712</v>
      </c>
      <c r="F27" s="209"/>
    </row>
    <row r="28" spans="1:6" ht="27" x14ac:dyDescent="0.25">
      <c r="A28" s="195">
        <v>8130</v>
      </c>
      <c r="B28" s="201" t="s">
        <v>724</v>
      </c>
      <c r="C28" s="211" t="s">
        <v>725</v>
      </c>
      <c r="D28" s="198">
        <f>SUM(D30:D31)</f>
        <v>0</v>
      </c>
      <c r="E28" s="207" t="s">
        <v>712</v>
      </c>
      <c r="F28" s="198">
        <f>SUM(F30:F31)</f>
        <v>0</v>
      </c>
    </row>
    <row r="29" spans="1:6" ht="12.75" customHeight="1" x14ac:dyDescent="0.25">
      <c r="A29" s="195"/>
      <c r="B29" s="213" t="s">
        <v>713</v>
      </c>
      <c r="C29" s="211"/>
      <c r="D29" s="198"/>
      <c r="E29" s="207"/>
      <c r="F29" s="209"/>
    </row>
    <row r="30" spans="1:6" ht="13.5" customHeight="1" thickBot="1" x14ac:dyDescent="0.3">
      <c r="A30" s="195">
        <v>8131</v>
      </c>
      <c r="B30" s="213" t="s">
        <v>726</v>
      </c>
      <c r="C30" s="211"/>
      <c r="D30" s="212">
        <f>SUM(E30:F30)</f>
        <v>0</v>
      </c>
      <c r="E30" s="207" t="s">
        <v>712</v>
      </c>
      <c r="F30" s="209"/>
    </row>
    <row r="31" spans="1:6" ht="13.5" customHeight="1" thickBot="1" x14ac:dyDescent="0.3">
      <c r="A31" s="195">
        <v>8132</v>
      </c>
      <c r="B31" s="213" t="s">
        <v>727</v>
      </c>
      <c r="C31" s="211"/>
      <c r="D31" s="212">
        <f>SUM(E31:F31)</f>
        <v>0</v>
      </c>
      <c r="E31" s="207" t="s">
        <v>712</v>
      </c>
      <c r="F31" s="209"/>
    </row>
    <row r="32" spans="1:6" s="214" customFormat="1" ht="12.75" customHeight="1" x14ac:dyDescent="0.25">
      <c r="A32" s="195">
        <v>8140</v>
      </c>
      <c r="B32" s="201" t="s">
        <v>728</v>
      </c>
      <c r="C32" s="211"/>
      <c r="D32" s="198">
        <f>SUM(D34,D38)</f>
        <v>0</v>
      </c>
      <c r="E32" s="198">
        <f>SUM(E34,E38)</f>
        <v>0</v>
      </c>
      <c r="F32" s="198">
        <f>SUM(F34,F38)</f>
        <v>0</v>
      </c>
    </row>
    <row r="33" spans="1:6" s="214" customFormat="1" ht="13.5" customHeight="1" thickBot="1" x14ac:dyDescent="0.3">
      <c r="A33" s="200"/>
      <c r="B33" s="208" t="s">
        <v>713</v>
      </c>
      <c r="C33" s="211"/>
      <c r="D33" s="198"/>
      <c r="E33" s="207"/>
      <c r="F33" s="209"/>
    </row>
    <row r="34" spans="1:6" s="214" customFormat="1" ht="27" x14ac:dyDescent="0.25">
      <c r="A34" s="195">
        <v>8141</v>
      </c>
      <c r="B34" s="201" t="s">
        <v>729</v>
      </c>
      <c r="C34" s="211" t="s">
        <v>721</v>
      </c>
      <c r="D34" s="215">
        <f>SUM(D36:D37)</f>
        <v>0</v>
      </c>
      <c r="E34" s="215">
        <f>SUM(E36:E37)</f>
        <v>0</v>
      </c>
      <c r="F34" s="215">
        <f>SUM(F36:F37)</f>
        <v>0</v>
      </c>
    </row>
    <row r="35" spans="1:6" s="214" customFormat="1" ht="13.5" customHeight="1" thickBot="1" x14ac:dyDescent="0.3">
      <c r="A35" s="195"/>
      <c r="B35" s="213" t="s">
        <v>713</v>
      </c>
      <c r="C35" s="216"/>
      <c r="D35" s="198"/>
      <c r="E35" s="207"/>
      <c r="F35" s="209"/>
    </row>
    <row r="36" spans="1:6" s="214" customFormat="1" ht="13.5" customHeight="1" thickBot="1" x14ac:dyDescent="0.3">
      <c r="A36" s="184">
        <v>8142</v>
      </c>
      <c r="B36" s="217" t="s">
        <v>730</v>
      </c>
      <c r="C36" s="218"/>
      <c r="D36" s="212">
        <f>SUM(E36:F36)</f>
        <v>0</v>
      </c>
      <c r="E36" s="207"/>
      <c r="F36" s="209" t="s">
        <v>7</v>
      </c>
    </row>
    <row r="37" spans="1:6" s="214" customFormat="1" ht="13.5" customHeight="1" thickBot="1" x14ac:dyDescent="0.3">
      <c r="A37" s="219">
        <v>8143</v>
      </c>
      <c r="B37" s="220" t="s">
        <v>731</v>
      </c>
      <c r="C37" s="221"/>
      <c r="D37" s="212">
        <f>SUM(E37:F37)</f>
        <v>0</v>
      </c>
      <c r="E37" s="222"/>
      <c r="F37" s="223" t="s">
        <v>7</v>
      </c>
    </row>
    <row r="38" spans="1:6" s="214" customFormat="1" ht="27" customHeight="1" x14ac:dyDescent="0.25">
      <c r="A38" s="184">
        <v>8150</v>
      </c>
      <c r="B38" s="224" t="s">
        <v>732</v>
      </c>
      <c r="C38" s="225" t="s">
        <v>725</v>
      </c>
      <c r="D38" s="215">
        <f>SUM(D40:D41)</f>
        <v>0</v>
      </c>
      <c r="E38" s="215">
        <f>SUM(E40:E41)</f>
        <v>0</v>
      </c>
      <c r="F38" s="215">
        <f>SUM(F40:F41)</f>
        <v>0</v>
      </c>
    </row>
    <row r="39" spans="1:6" s="214" customFormat="1" ht="12.75" customHeight="1" x14ac:dyDescent="0.25">
      <c r="A39" s="195"/>
      <c r="B39" s="213" t="s">
        <v>713</v>
      </c>
      <c r="C39" s="226"/>
      <c r="D39" s="198"/>
      <c r="E39" s="207"/>
      <c r="F39" s="209"/>
    </row>
    <row r="40" spans="1:6" s="214" customFormat="1" ht="13.5" customHeight="1" thickBot="1" x14ac:dyDescent="0.3">
      <c r="A40" s="195">
        <v>8151</v>
      </c>
      <c r="B40" s="213" t="s">
        <v>726</v>
      </c>
      <c r="C40" s="226"/>
      <c r="D40" s="212">
        <f>SUM(E40:F40)</f>
        <v>0</v>
      </c>
      <c r="E40" s="207"/>
      <c r="F40" s="209" t="s">
        <v>7</v>
      </c>
    </row>
    <row r="41" spans="1:6" s="214" customFormat="1" ht="13.5" customHeight="1" thickBot="1" x14ac:dyDescent="0.3">
      <c r="A41" s="227">
        <v>8152</v>
      </c>
      <c r="B41" s="228" t="s">
        <v>733</v>
      </c>
      <c r="C41" s="229"/>
      <c r="D41" s="212">
        <f>SUM(E41:F41)</f>
        <v>0</v>
      </c>
      <c r="E41" s="222"/>
      <c r="F41" s="223" t="s">
        <v>7</v>
      </c>
    </row>
    <row r="42" spans="1:6" s="214" customFormat="1" ht="37.5" customHeight="1" thickBot="1" x14ac:dyDescent="0.3">
      <c r="A42" s="230">
        <v>8160</v>
      </c>
      <c r="B42" s="231" t="s">
        <v>734</v>
      </c>
      <c r="C42" s="232"/>
      <c r="D42" s="233">
        <f>SUM(D44,D49,D53,D65)</f>
        <v>0</v>
      </c>
      <c r="E42" s="233">
        <f>SUM(E44,E49,E53,E65)</f>
        <v>0</v>
      </c>
      <c r="F42" s="233">
        <f>SUM(F44,F49,F53,F65)</f>
        <v>0</v>
      </c>
    </row>
    <row r="43" spans="1:6" s="214" customFormat="1" ht="13.5" customHeight="1" thickBot="1" x14ac:dyDescent="0.3">
      <c r="A43" s="234"/>
      <c r="B43" s="235" t="s">
        <v>569</v>
      </c>
      <c r="C43" s="236"/>
      <c r="D43" s="237"/>
      <c r="E43" s="238"/>
      <c r="F43" s="239"/>
    </row>
    <row r="44" spans="1:6" s="188" customFormat="1" ht="29.25" customHeight="1" thickBot="1" x14ac:dyDescent="0.3">
      <c r="A44" s="230">
        <v>8161</v>
      </c>
      <c r="B44" s="240" t="s">
        <v>735</v>
      </c>
      <c r="C44" s="232"/>
      <c r="D44" s="241">
        <f>SUM(D46:D48)</f>
        <v>0</v>
      </c>
      <c r="E44" s="242" t="s">
        <v>712</v>
      </c>
      <c r="F44" s="241">
        <f>SUM(F46:F48)</f>
        <v>0</v>
      </c>
    </row>
    <row r="45" spans="1:6" s="188" customFormat="1" ht="12.75" customHeight="1" x14ac:dyDescent="0.25">
      <c r="A45" s="189"/>
      <c r="B45" s="243" t="s">
        <v>713</v>
      </c>
      <c r="C45" s="244"/>
      <c r="D45" s="192"/>
      <c r="E45" s="245"/>
      <c r="F45" s="194"/>
    </row>
    <row r="46" spans="1:6" ht="27" customHeight="1" thickBot="1" x14ac:dyDescent="0.3">
      <c r="A46" s="195">
        <v>8162</v>
      </c>
      <c r="B46" s="213" t="s">
        <v>736</v>
      </c>
      <c r="C46" s="226" t="s">
        <v>737</v>
      </c>
      <c r="D46" s="212"/>
      <c r="E46" s="207" t="s">
        <v>712</v>
      </c>
      <c r="F46" s="209"/>
    </row>
    <row r="47" spans="1:6" s="188" customFormat="1" ht="71.25" customHeight="1" thickBot="1" x14ac:dyDescent="0.3">
      <c r="A47" s="246">
        <v>8163</v>
      </c>
      <c r="B47" s="213" t="s">
        <v>738</v>
      </c>
      <c r="C47" s="226" t="s">
        <v>737</v>
      </c>
      <c r="D47" s="212">
        <f>SUM(E47:F47)</f>
        <v>0</v>
      </c>
      <c r="E47" s="242" t="s">
        <v>712</v>
      </c>
      <c r="F47" s="247"/>
    </row>
    <row r="48" spans="1:6" ht="14.25" customHeight="1" thickBot="1" x14ac:dyDescent="0.3">
      <c r="A48" s="227">
        <v>8164</v>
      </c>
      <c r="B48" s="228" t="s">
        <v>739</v>
      </c>
      <c r="C48" s="229" t="s">
        <v>740</v>
      </c>
      <c r="D48" s="212">
        <f>SUM(E48:F48)</f>
        <v>0</v>
      </c>
      <c r="E48" s="222" t="s">
        <v>712</v>
      </c>
      <c r="F48" s="223"/>
    </row>
    <row r="49" spans="1:6" s="188" customFormat="1" ht="13.5" customHeight="1" thickBot="1" x14ac:dyDescent="0.3">
      <c r="A49" s="230">
        <v>8170</v>
      </c>
      <c r="B49" s="240" t="s">
        <v>741</v>
      </c>
      <c r="C49" s="232"/>
      <c r="D49" s="248">
        <f>SUM(D51:D52)</f>
        <v>0</v>
      </c>
      <c r="E49" s="248">
        <f>SUM(E51:E52)</f>
        <v>0</v>
      </c>
      <c r="F49" s="248">
        <f>SUM(F51:F52)</f>
        <v>0</v>
      </c>
    </row>
    <row r="50" spans="1:6" s="188" customFormat="1" ht="12.75" customHeight="1" x14ac:dyDescent="0.25">
      <c r="A50" s="189"/>
      <c r="B50" s="243" t="s">
        <v>713</v>
      </c>
      <c r="C50" s="244"/>
      <c r="D50" s="249"/>
      <c r="E50" s="245"/>
      <c r="F50" s="250"/>
    </row>
    <row r="51" spans="1:6" ht="27.75" thickBot="1" x14ac:dyDescent="0.3">
      <c r="A51" s="195">
        <v>8171</v>
      </c>
      <c r="B51" s="213" t="s">
        <v>742</v>
      </c>
      <c r="C51" s="226" t="s">
        <v>743</v>
      </c>
      <c r="D51" s="212">
        <f>SUM(E51:F51)</f>
        <v>0</v>
      </c>
      <c r="E51" s="204"/>
      <c r="F51" s="209"/>
    </row>
    <row r="52" spans="1:6" ht="13.5" customHeight="1" thickBot="1" x14ac:dyDescent="0.3">
      <c r="A52" s="195">
        <v>8172</v>
      </c>
      <c r="B52" s="210" t="s">
        <v>744</v>
      </c>
      <c r="C52" s="226" t="s">
        <v>745</v>
      </c>
      <c r="D52" s="212">
        <f>SUM(E52:F52)</f>
        <v>0</v>
      </c>
      <c r="E52" s="251"/>
      <c r="F52" s="252"/>
    </row>
    <row r="53" spans="1:6" s="188" customFormat="1" ht="27.75" thickBot="1" x14ac:dyDescent="0.3">
      <c r="A53" s="253">
        <v>8190</v>
      </c>
      <c r="B53" s="254" t="s">
        <v>746</v>
      </c>
      <c r="C53" s="255"/>
      <c r="D53" s="256">
        <f>SUM(E53:F53)</f>
        <v>0</v>
      </c>
      <c r="E53" s="241">
        <f>SUM(E55+E59-E58)</f>
        <v>0</v>
      </c>
      <c r="F53" s="241">
        <f>SUM(F59)</f>
        <v>0</v>
      </c>
    </row>
    <row r="54" spans="1:6" s="188" customFormat="1" ht="12.75" customHeight="1" x14ac:dyDescent="0.25">
      <c r="A54" s="257"/>
      <c r="B54" s="208" t="s">
        <v>747</v>
      </c>
      <c r="C54" s="258"/>
      <c r="D54" s="259"/>
      <c r="E54" s="260"/>
      <c r="F54" s="261"/>
    </row>
    <row r="55" spans="1:6" ht="27" x14ac:dyDescent="0.25">
      <c r="A55" s="262">
        <v>8191</v>
      </c>
      <c r="B55" s="243" t="s">
        <v>748</v>
      </c>
      <c r="C55" s="263">
        <v>9320</v>
      </c>
      <c r="D55" s="264">
        <f>SUM(E55:F55)</f>
        <v>0</v>
      </c>
      <c r="E55" s="265">
        <v>0</v>
      </c>
      <c r="F55" s="266" t="s">
        <v>7</v>
      </c>
    </row>
    <row r="56" spans="1:6" ht="12.75" customHeight="1" x14ac:dyDescent="0.25">
      <c r="A56" s="267"/>
      <c r="B56" s="208" t="s">
        <v>749</v>
      </c>
      <c r="C56" s="268"/>
      <c r="D56" s="198"/>
      <c r="E56" s="204"/>
      <c r="F56" s="209"/>
    </row>
    <row r="57" spans="1:6" ht="35.25" customHeight="1" x14ac:dyDescent="0.25">
      <c r="A57" s="267">
        <v>8192</v>
      </c>
      <c r="B57" s="213" t="s">
        <v>750</v>
      </c>
      <c r="C57" s="268"/>
      <c r="D57" s="264">
        <f>SUM(E57:F57)</f>
        <v>0</v>
      </c>
      <c r="E57" s="204">
        <v>0</v>
      </c>
      <c r="F57" s="205" t="s">
        <v>712</v>
      </c>
    </row>
    <row r="58" spans="1:6" ht="27.75" thickBot="1" x14ac:dyDescent="0.3">
      <c r="A58" s="267">
        <v>8193</v>
      </c>
      <c r="B58" s="213" t="s">
        <v>751</v>
      </c>
      <c r="C58" s="268"/>
      <c r="D58" s="198">
        <f>D55-D57</f>
        <v>0</v>
      </c>
      <c r="E58" s="198">
        <f>E55-E57</f>
        <v>0</v>
      </c>
      <c r="F58" s="205" t="s">
        <v>7</v>
      </c>
    </row>
    <row r="59" spans="1:6" ht="27.75" thickBot="1" x14ac:dyDescent="0.3">
      <c r="A59" s="267">
        <v>8194</v>
      </c>
      <c r="B59" s="269" t="s">
        <v>752</v>
      </c>
      <c r="C59" s="270">
        <v>9330</v>
      </c>
      <c r="D59" s="241">
        <f>D61+D62</f>
        <v>0</v>
      </c>
      <c r="E59" s="241">
        <f>SUM(E61,E62)</f>
        <v>0</v>
      </c>
      <c r="F59" s="241">
        <f>F61+F62</f>
        <v>0</v>
      </c>
    </row>
    <row r="60" spans="1:6" ht="12.75" customHeight="1" x14ac:dyDescent="0.25">
      <c r="A60" s="267"/>
      <c r="B60" s="208" t="s">
        <v>749</v>
      </c>
      <c r="C60" s="270"/>
      <c r="D60" s="198"/>
      <c r="E60" s="207"/>
      <c r="F60" s="209"/>
    </row>
    <row r="61" spans="1:6" ht="27.75" thickBot="1" x14ac:dyDescent="0.3">
      <c r="A61" s="267">
        <v>8195</v>
      </c>
      <c r="B61" s="213" t="s">
        <v>753</v>
      </c>
      <c r="C61" s="270"/>
      <c r="D61" s="212">
        <f>F61</f>
        <v>0</v>
      </c>
      <c r="E61" s="207" t="s">
        <v>712</v>
      </c>
      <c r="F61" s="209">
        <v>0</v>
      </c>
    </row>
    <row r="62" spans="1:6" ht="27.75" thickBot="1" x14ac:dyDescent="0.3">
      <c r="A62" s="271">
        <v>8196</v>
      </c>
      <c r="B62" s="213" t="s">
        <v>754</v>
      </c>
      <c r="C62" s="270"/>
      <c r="D62" s="212">
        <f>SUM(D58)</f>
        <v>0</v>
      </c>
      <c r="E62" s="207" t="s">
        <v>712</v>
      </c>
      <c r="F62" s="265">
        <v>0</v>
      </c>
    </row>
    <row r="63" spans="1:6" ht="27.75" thickBot="1" x14ac:dyDescent="0.3">
      <c r="A63" s="267">
        <v>8197</v>
      </c>
      <c r="B63" s="272" t="s">
        <v>755</v>
      </c>
      <c r="C63" s="273"/>
      <c r="D63" s="212" t="s">
        <v>7</v>
      </c>
      <c r="E63" s="274" t="s">
        <v>712</v>
      </c>
      <c r="F63" s="275" t="s">
        <v>7</v>
      </c>
    </row>
    <row r="64" spans="1:6" ht="41.25" thickBot="1" x14ac:dyDescent="0.3">
      <c r="A64" s="267">
        <v>8198</v>
      </c>
      <c r="B64" s="276" t="s">
        <v>756</v>
      </c>
      <c r="C64" s="277"/>
      <c r="D64" s="212">
        <f>SUM(E64:F64)</f>
        <v>0</v>
      </c>
      <c r="E64" s="207" t="s">
        <v>7</v>
      </c>
      <c r="F64" s="209">
        <v>0</v>
      </c>
    </row>
    <row r="65" spans="1:6" ht="40.5" x14ac:dyDescent="0.25">
      <c r="A65" s="267">
        <v>8199</v>
      </c>
      <c r="B65" s="278" t="s">
        <v>757</v>
      </c>
      <c r="C65" s="277"/>
      <c r="D65" s="203">
        <f>SUM(E65:F65)</f>
        <v>0</v>
      </c>
      <c r="E65" s="207"/>
      <c r="F65" s="209"/>
    </row>
    <row r="66" spans="1:6" ht="27" x14ac:dyDescent="0.25">
      <c r="A66" s="267" t="s">
        <v>758</v>
      </c>
      <c r="B66" s="279" t="s">
        <v>759</v>
      </c>
      <c r="C66" s="277"/>
      <c r="D66" s="203">
        <f>SUM(E66:F66)</f>
        <v>0</v>
      </c>
      <c r="E66" s="274"/>
      <c r="F66" s="209"/>
    </row>
    <row r="67" spans="1:6" ht="30" customHeight="1" x14ac:dyDescent="0.25">
      <c r="A67" s="200">
        <v>8200</v>
      </c>
      <c r="B67" s="196" t="s">
        <v>760</v>
      </c>
      <c r="C67" s="268"/>
      <c r="D67" s="198">
        <f>SUM(D69)</f>
        <v>0</v>
      </c>
      <c r="E67" s="198">
        <f>SUM(E69)</f>
        <v>0</v>
      </c>
      <c r="F67" s="198">
        <f>SUM(F69)</f>
        <v>0</v>
      </c>
    </row>
    <row r="68" spans="1:6" ht="12.75" customHeight="1" x14ac:dyDescent="0.25">
      <c r="A68" s="200"/>
      <c r="B68" s="199" t="s">
        <v>569</v>
      </c>
      <c r="C68" s="268"/>
      <c r="D68" s="198"/>
      <c r="E68" s="204"/>
      <c r="F68" s="209"/>
    </row>
    <row r="69" spans="1:6" ht="27" x14ac:dyDescent="0.25">
      <c r="A69" s="200">
        <v>8210</v>
      </c>
      <c r="B69" s="280" t="s">
        <v>761</v>
      </c>
      <c r="C69" s="268"/>
      <c r="D69" s="198">
        <f>SUM(D71,D75)</f>
        <v>0</v>
      </c>
      <c r="E69" s="198">
        <f>SUM(E71,E75)</f>
        <v>0</v>
      </c>
      <c r="F69" s="198">
        <f>SUM(F71,F75)</f>
        <v>0</v>
      </c>
    </row>
    <row r="70" spans="1:6" ht="12.75" customHeight="1" x14ac:dyDescent="0.25">
      <c r="A70" s="195"/>
      <c r="B70" s="213" t="s">
        <v>569</v>
      </c>
      <c r="C70" s="268"/>
      <c r="D70" s="198"/>
      <c r="E70" s="207"/>
      <c r="F70" s="209"/>
    </row>
    <row r="71" spans="1:6" ht="24" customHeight="1" x14ac:dyDescent="0.25">
      <c r="A71" s="200">
        <v>8211</v>
      </c>
      <c r="B71" s="206" t="s">
        <v>762</v>
      </c>
      <c r="C71" s="268"/>
      <c r="D71" s="198">
        <f>SUM(D73:D74)</f>
        <v>0</v>
      </c>
      <c r="E71" s="207" t="s">
        <v>712</v>
      </c>
      <c r="F71" s="198">
        <f>SUM(F73:F74)</f>
        <v>0</v>
      </c>
    </row>
    <row r="72" spans="1:6" ht="12.75" customHeight="1" x14ac:dyDescent="0.25">
      <c r="A72" s="200"/>
      <c r="B72" s="208" t="s">
        <v>749</v>
      </c>
      <c r="C72" s="268"/>
      <c r="D72" s="198"/>
      <c r="E72" s="207"/>
      <c r="F72" s="209"/>
    </row>
    <row r="73" spans="1:6" ht="13.5" customHeight="1" thickBot="1" x14ac:dyDescent="0.3">
      <c r="A73" s="200">
        <v>8212</v>
      </c>
      <c r="B73" s="210" t="s">
        <v>714</v>
      </c>
      <c r="C73" s="226" t="s">
        <v>763</v>
      </c>
      <c r="D73" s="212">
        <f>SUM(E73:F73)</f>
        <v>0</v>
      </c>
      <c r="E73" s="207" t="s">
        <v>712</v>
      </c>
      <c r="F73" s="209"/>
    </row>
    <row r="74" spans="1:6" ht="13.5" customHeight="1" thickBot="1" x14ac:dyDescent="0.3">
      <c r="A74" s="200">
        <v>8213</v>
      </c>
      <c r="B74" s="210" t="s">
        <v>716</v>
      </c>
      <c r="C74" s="226" t="s">
        <v>764</v>
      </c>
      <c r="D74" s="212">
        <f>SUM(E74:F74)</f>
        <v>0</v>
      </c>
      <c r="E74" s="207" t="s">
        <v>712</v>
      </c>
      <c r="F74" s="209"/>
    </row>
    <row r="75" spans="1:6" ht="27" x14ac:dyDescent="0.25">
      <c r="A75" s="200">
        <v>8220</v>
      </c>
      <c r="B75" s="206" t="s">
        <v>765</v>
      </c>
      <c r="C75" s="268"/>
      <c r="D75" s="198">
        <f>SUM(D77,D81)</f>
        <v>0</v>
      </c>
      <c r="E75" s="198">
        <f>SUM(E77,E81)</f>
        <v>0</v>
      </c>
      <c r="F75" s="198">
        <f>SUM(F77,F81)</f>
        <v>0</v>
      </c>
    </row>
    <row r="76" spans="1:6" ht="12.75" customHeight="1" x14ac:dyDescent="0.25">
      <c r="A76" s="200"/>
      <c r="B76" s="208" t="s">
        <v>569</v>
      </c>
      <c r="C76" s="268"/>
      <c r="D76" s="198"/>
      <c r="E76" s="204"/>
      <c r="F76" s="209"/>
    </row>
    <row r="77" spans="1:6" ht="12.75" customHeight="1" x14ac:dyDescent="0.25">
      <c r="A77" s="200">
        <v>8221</v>
      </c>
      <c r="B77" s="206" t="s">
        <v>766</v>
      </c>
      <c r="C77" s="268"/>
      <c r="D77" s="198">
        <f>SUM(D79:D80)</f>
        <v>0</v>
      </c>
      <c r="E77" s="207" t="s">
        <v>712</v>
      </c>
      <c r="F77" s="198">
        <f>SUM(F79:F80)</f>
        <v>0</v>
      </c>
    </row>
    <row r="78" spans="1:6" ht="12.75" customHeight="1" x14ac:dyDescent="0.25">
      <c r="A78" s="200"/>
      <c r="B78" s="208" t="s">
        <v>713</v>
      </c>
      <c r="C78" s="268"/>
      <c r="D78" s="198"/>
      <c r="E78" s="207"/>
      <c r="F78" s="209"/>
    </row>
    <row r="79" spans="1:6" ht="13.5" customHeight="1" thickBot="1" x14ac:dyDescent="0.3">
      <c r="A79" s="195">
        <v>8222</v>
      </c>
      <c r="B79" s="213" t="s">
        <v>767</v>
      </c>
      <c r="C79" s="226" t="s">
        <v>768</v>
      </c>
      <c r="D79" s="212">
        <f>SUM(E79:F79)</f>
        <v>0</v>
      </c>
      <c r="E79" s="207" t="s">
        <v>712</v>
      </c>
      <c r="F79" s="209"/>
    </row>
    <row r="80" spans="1:6" ht="13.5" customHeight="1" thickBot="1" x14ac:dyDescent="0.3">
      <c r="A80" s="195">
        <v>8230</v>
      </c>
      <c r="B80" s="213" t="s">
        <v>769</v>
      </c>
      <c r="C80" s="226" t="s">
        <v>770</v>
      </c>
      <c r="D80" s="212">
        <f>SUM(E80:F80)</f>
        <v>0</v>
      </c>
      <c r="E80" s="207" t="s">
        <v>712</v>
      </c>
      <c r="F80" s="209"/>
    </row>
    <row r="81" spans="1:6" ht="12.75" customHeight="1" x14ac:dyDescent="0.25">
      <c r="A81" s="195">
        <v>8240</v>
      </c>
      <c r="B81" s="206" t="s">
        <v>771</v>
      </c>
      <c r="C81" s="268"/>
      <c r="D81" s="198">
        <f>SUM(D83:D84)</f>
        <v>0</v>
      </c>
      <c r="E81" s="198">
        <f>SUM(E83:E84)</f>
        <v>0</v>
      </c>
      <c r="F81" s="198">
        <f>SUM(F83:F84)</f>
        <v>0</v>
      </c>
    </row>
    <row r="82" spans="1:6" ht="12.75" customHeight="1" x14ac:dyDescent="0.25">
      <c r="A82" s="200"/>
      <c r="B82" s="208" t="s">
        <v>713</v>
      </c>
      <c r="C82" s="268"/>
      <c r="D82" s="198"/>
      <c r="E82" s="204"/>
      <c r="F82" s="209"/>
    </row>
    <row r="83" spans="1:6" ht="13.5" customHeight="1" thickBot="1" x14ac:dyDescent="0.3">
      <c r="A83" s="195">
        <v>8241</v>
      </c>
      <c r="B83" s="213" t="s">
        <v>772</v>
      </c>
      <c r="C83" s="226" t="s">
        <v>768</v>
      </c>
      <c r="D83" s="212">
        <f>SUM(E83:F83)</f>
        <v>0</v>
      </c>
      <c r="E83" s="204"/>
      <c r="F83" s="209" t="s">
        <v>7</v>
      </c>
    </row>
    <row r="84" spans="1:6" ht="13.5" customHeight="1" thickBot="1" x14ac:dyDescent="0.3">
      <c r="A84" s="219">
        <v>8250</v>
      </c>
      <c r="B84" s="220" t="s">
        <v>773</v>
      </c>
      <c r="C84" s="281" t="s">
        <v>770</v>
      </c>
      <c r="D84" s="212">
        <f>SUM(E84:F84)</f>
        <v>0</v>
      </c>
      <c r="E84" s="251"/>
      <c r="F84" s="252" t="s">
        <v>7</v>
      </c>
    </row>
    <row r="85" spans="1:6" x14ac:dyDescent="0.25">
      <c r="A85" s="71"/>
      <c r="B85" s="71"/>
      <c r="C85" s="282"/>
      <c r="D85" s="71"/>
      <c r="E85" s="71"/>
      <c r="F85" s="71"/>
    </row>
    <row r="86" spans="1:6" s="173" customFormat="1" ht="41.25" customHeight="1" x14ac:dyDescent="0.25">
      <c r="A86" s="404" t="s">
        <v>774</v>
      </c>
      <c r="B86" s="404"/>
      <c r="C86" s="404"/>
      <c r="D86" s="404"/>
      <c r="E86" s="404"/>
      <c r="F86" s="404"/>
    </row>
    <row r="87" spans="1:6" s="173" customFormat="1" ht="31.5" customHeight="1" x14ac:dyDescent="0.25">
      <c r="A87" s="404" t="s">
        <v>775</v>
      </c>
      <c r="B87" s="404"/>
      <c r="C87" s="404"/>
      <c r="D87" s="404"/>
      <c r="E87" s="404"/>
      <c r="F87" s="404"/>
    </row>
    <row r="88" spans="1:6" s="173" customFormat="1" ht="33" customHeight="1" x14ac:dyDescent="0.25">
      <c r="A88" s="404" t="s">
        <v>776</v>
      </c>
      <c r="B88" s="404"/>
      <c r="C88" s="404"/>
      <c r="D88" s="404"/>
      <c r="E88" s="404"/>
      <c r="F88" s="404"/>
    </row>
    <row r="89" spans="1:6" ht="30.75" customHeight="1" x14ac:dyDescent="0.25">
      <c r="A89" s="404" t="s">
        <v>777</v>
      </c>
      <c r="B89" s="404"/>
      <c r="C89" s="404"/>
      <c r="D89" s="404"/>
      <c r="E89" s="404"/>
      <c r="F89" s="404"/>
    </row>
    <row r="90" spans="1:6" x14ac:dyDescent="0.25">
      <c r="C90" s="283"/>
    </row>
    <row r="91" spans="1:6" x14ac:dyDescent="0.25">
      <c r="C91" s="283"/>
    </row>
    <row r="92" spans="1:6" x14ac:dyDescent="0.25">
      <c r="C92" s="283"/>
    </row>
    <row r="93" spans="1:6" x14ac:dyDescent="0.25">
      <c r="C93" s="283"/>
    </row>
    <row r="94" spans="1:6" x14ac:dyDescent="0.25">
      <c r="C94" s="283"/>
    </row>
    <row r="95" spans="1:6" x14ac:dyDescent="0.25">
      <c r="C95" s="283"/>
    </row>
    <row r="96" spans="1:6" x14ac:dyDescent="0.25">
      <c r="C96" s="283"/>
    </row>
    <row r="97" spans="3:3" x14ac:dyDescent="0.25">
      <c r="C97" s="283"/>
    </row>
    <row r="98" spans="3:3" x14ac:dyDescent="0.25">
      <c r="C98" s="283"/>
    </row>
    <row r="99" spans="3:3" x14ac:dyDescent="0.25">
      <c r="C99" s="283"/>
    </row>
    <row r="100" spans="3:3" x14ac:dyDescent="0.25">
      <c r="C100" s="283"/>
    </row>
    <row r="101" spans="3:3" x14ac:dyDescent="0.25">
      <c r="C101" s="283"/>
    </row>
    <row r="102" spans="3:3" x14ac:dyDescent="0.25">
      <c r="C102" s="283"/>
    </row>
    <row r="103" spans="3:3" x14ac:dyDescent="0.25">
      <c r="C103" s="283"/>
    </row>
    <row r="104" spans="3:3" x14ac:dyDescent="0.25">
      <c r="C104" s="283"/>
    </row>
    <row r="105" spans="3:3" x14ac:dyDescent="0.25">
      <c r="C105" s="283"/>
    </row>
    <row r="106" spans="3:3" x14ac:dyDescent="0.25">
      <c r="C106" s="283"/>
    </row>
    <row r="107" spans="3:3" x14ac:dyDescent="0.25">
      <c r="C107" s="283"/>
    </row>
    <row r="108" spans="3:3" x14ac:dyDescent="0.25">
      <c r="C108" s="283"/>
    </row>
    <row r="109" spans="3:3" x14ac:dyDescent="0.25">
      <c r="C109" s="283"/>
    </row>
    <row r="110" spans="3:3" x14ac:dyDescent="0.25">
      <c r="C110" s="283"/>
    </row>
    <row r="111" spans="3:3" x14ac:dyDescent="0.25">
      <c r="C111" s="283"/>
    </row>
    <row r="112" spans="3:3" x14ac:dyDescent="0.25">
      <c r="C112" s="283"/>
    </row>
    <row r="113" spans="3:3" x14ac:dyDescent="0.25">
      <c r="C113" s="283"/>
    </row>
    <row r="114" spans="3:3" x14ac:dyDescent="0.25">
      <c r="C114" s="283"/>
    </row>
    <row r="115" spans="3:3" x14ac:dyDescent="0.25">
      <c r="C115" s="283"/>
    </row>
    <row r="116" spans="3:3" x14ac:dyDescent="0.25">
      <c r="C116" s="283"/>
    </row>
    <row r="117" spans="3:3" x14ac:dyDescent="0.25">
      <c r="C117" s="283"/>
    </row>
    <row r="118" spans="3:3" x14ac:dyDescent="0.25">
      <c r="C118" s="283"/>
    </row>
    <row r="119" spans="3:3" x14ac:dyDescent="0.25">
      <c r="C119" s="283"/>
    </row>
    <row r="120" spans="3:3" x14ac:dyDescent="0.25">
      <c r="C120" s="283"/>
    </row>
    <row r="121" spans="3:3" x14ac:dyDescent="0.25">
      <c r="C121" s="283"/>
    </row>
    <row r="122" spans="3:3" x14ac:dyDescent="0.25">
      <c r="C122" s="283"/>
    </row>
    <row r="123" spans="3:3" x14ac:dyDescent="0.25">
      <c r="C123" s="283"/>
    </row>
    <row r="124" spans="3:3" x14ac:dyDescent="0.25">
      <c r="C124" s="283"/>
    </row>
    <row r="125" spans="3:3" x14ac:dyDescent="0.25">
      <c r="C125" s="283"/>
    </row>
    <row r="126" spans="3:3" x14ac:dyDescent="0.25">
      <c r="C126" s="283"/>
    </row>
    <row r="127" spans="3:3" x14ac:dyDescent="0.25">
      <c r="C127" s="283"/>
    </row>
    <row r="128" spans="3:3" x14ac:dyDescent="0.25">
      <c r="C128" s="283"/>
    </row>
    <row r="129" spans="3:3" x14ac:dyDescent="0.25">
      <c r="C129" s="283"/>
    </row>
    <row r="130" spans="3:3" x14ac:dyDescent="0.25">
      <c r="C130" s="283"/>
    </row>
    <row r="131" spans="3:3" x14ac:dyDescent="0.25">
      <c r="C131" s="283"/>
    </row>
    <row r="132" spans="3:3" x14ac:dyDescent="0.25">
      <c r="C132" s="283"/>
    </row>
    <row r="133" spans="3:3" x14ac:dyDescent="0.25">
      <c r="C133" s="283"/>
    </row>
    <row r="134" spans="3:3" x14ac:dyDescent="0.25">
      <c r="C134" s="283"/>
    </row>
    <row r="135" spans="3:3" x14ac:dyDescent="0.25">
      <c r="C135" s="283"/>
    </row>
    <row r="136" spans="3:3" x14ac:dyDescent="0.25">
      <c r="C136" s="283"/>
    </row>
    <row r="137" spans="3:3" x14ac:dyDescent="0.25">
      <c r="C137" s="283"/>
    </row>
    <row r="138" spans="3:3" x14ac:dyDescent="0.25">
      <c r="C138" s="283"/>
    </row>
    <row r="139" spans="3:3" x14ac:dyDescent="0.25">
      <c r="C139" s="283"/>
    </row>
    <row r="140" spans="3:3" x14ac:dyDescent="0.25">
      <c r="C140" s="283"/>
    </row>
    <row r="141" spans="3:3" x14ac:dyDescent="0.25">
      <c r="C141" s="283"/>
    </row>
    <row r="142" spans="3:3" x14ac:dyDescent="0.25">
      <c r="C142" s="283"/>
    </row>
    <row r="143" spans="3:3" x14ac:dyDescent="0.25">
      <c r="C143" s="283"/>
    </row>
    <row r="144" spans="3:3" x14ac:dyDescent="0.25">
      <c r="C144" s="283"/>
    </row>
    <row r="145" spans="3:3" x14ac:dyDescent="0.25">
      <c r="C145" s="283"/>
    </row>
    <row r="146" spans="3:3" x14ac:dyDescent="0.25">
      <c r="C146" s="283"/>
    </row>
    <row r="147" spans="3:3" x14ac:dyDescent="0.25">
      <c r="C147" s="283"/>
    </row>
    <row r="148" spans="3:3" x14ac:dyDescent="0.25">
      <c r="C148" s="283"/>
    </row>
    <row r="149" spans="3:3" x14ac:dyDescent="0.25">
      <c r="C149" s="283"/>
    </row>
    <row r="150" spans="3:3" x14ac:dyDescent="0.25">
      <c r="C150" s="283"/>
    </row>
    <row r="151" spans="3:3" x14ac:dyDescent="0.25">
      <c r="C151" s="283"/>
    </row>
    <row r="152" spans="3:3" x14ac:dyDescent="0.25">
      <c r="C152" s="283"/>
    </row>
    <row r="153" spans="3:3" x14ac:dyDescent="0.25">
      <c r="C153" s="283"/>
    </row>
    <row r="154" spans="3:3" x14ac:dyDescent="0.25">
      <c r="C154" s="283"/>
    </row>
    <row r="155" spans="3:3" x14ac:dyDescent="0.25">
      <c r="C155" s="283"/>
    </row>
    <row r="156" spans="3:3" x14ac:dyDescent="0.25">
      <c r="C156" s="283"/>
    </row>
    <row r="157" spans="3:3" x14ac:dyDescent="0.25">
      <c r="C157" s="283"/>
    </row>
    <row r="158" spans="3:3" x14ac:dyDescent="0.25">
      <c r="C158" s="283"/>
    </row>
    <row r="159" spans="3:3" x14ac:dyDescent="0.25">
      <c r="C159" s="283"/>
    </row>
    <row r="160" spans="3:3" x14ac:dyDescent="0.25">
      <c r="C160" s="283"/>
    </row>
    <row r="161" spans="3:3" x14ac:dyDescent="0.25">
      <c r="C161" s="283"/>
    </row>
    <row r="162" spans="3:3" x14ac:dyDescent="0.25">
      <c r="C162" s="283"/>
    </row>
    <row r="163" spans="3:3" x14ac:dyDescent="0.25">
      <c r="C163" s="283"/>
    </row>
    <row r="164" spans="3:3" x14ac:dyDescent="0.25">
      <c r="C164" s="283"/>
    </row>
    <row r="165" spans="3:3" x14ac:dyDescent="0.25">
      <c r="C165" s="283"/>
    </row>
    <row r="166" spans="3:3" x14ac:dyDescent="0.25">
      <c r="C166" s="283"/>
    </row>
    <row r="167" spans="3:3" x14ac:dyDescent="0.25">
      <c r="C167" s="283"/>
    </row>
    <row r="168" spans="3:3" x14ac:dyDescent="0.25">
      <c r="C168" s="283"/>
    </row>
    <row r="169" spans="3:3" x14ac:dyDescent="0.25">
      <c r="C169" s="283"/>
    </row>
    <row r="170" spans="3:3" x14ac:dyDescent="0.25">
      <c r="C170" s="283"/>
    </row>
    <row r="171" spans="3:3" x14ac:dyDescent="0.25">
      <c r="C171" s="283"/>
    </row>
    <row r="172" spans="3:3" x14ac:dyDescent="0.25">
      <c r="C172" s="283"/>
    </row>
    <row r="173" spans="3:3" x14ac:dyDescent="0.25">
      <c r="C173" s="283"/>
    </row>
    <row r="174" spans="3:3" x14ac:dyDescent="0.25">
      <c r="C174" s="283"/>
    </row>
    <row r="175" spans="3:3" x14ac:dyDescent="0.25">
      <c r="C175" s="283"/>
    </row>
    <row r="176" spans="3:3" x14ac:dyDescent="0.25">
      <c r="C176" s="283"/>
    </row>
    <row r="177" spans="3:3" x14ac:dyDescent="0.25">
      <c r="C177" s="283"/>
    </row>
    <row r="178" spans="3:3" x14ac:dyDescent="0.25">
      <c r="C178" s="283"/>
    </row>
    <row r="179" spans="3:3" x14ac:dyDescent="0.25">
      <c r="C179" s="283"/>
    </row>
    <row r="180" spans="3:3" x14ac:dyDescent="0.25">
      <c r="C180" s="283"/>
    </row>
    <row r="181" spans="3:3" x14ac:dyDescent="0.25">
      <c r="C181" s="283"/>
    </row>
    <row r="182" spans="3:3" x14ac:dyDescent="0.25">
      <c r="C182" s="283"/>
    </row>
    <row r="183" spans="3:3" x14ac:dyDescent="0.25">
      <c r="C183" s="283"/>
    </row>
    <row r="184" spans="3:3" x14ac:dyDescent="0.25">
      <c r="C184" s="283"/>
    </row>
    <row r="185" spans="3:3" x14ac:dyDescent="0.25">
      <c r="C185" s="283"/>
    </row>
    <row r="186" spans="3:3" x14ac:dyDescent="0.25">
      <c r="C186" s="283"/>
    </row>
    <row r="187" spans="3:3" x14ac:dyDescent="0.25">
      <c r="C187" s="283"/>
    </row>
    <row r="188" spans="3:3" x14ac:dyDescent="0.25">
      <c r="C188" s="283"/>
    </row>
    <row r="189" spans="3:3" x14ac:dyDescent="0.25">
      <c r="C189" s="283"/>
    </row>
    <row r="190" spans="3:3" x14ac:dyDescent="0.25">
      <c r="C190" s="283"/>
    </row>
    <row r="191" spans="3:3" x14ac:dyDescent="0.25">
      <c r="C191" s="283"/>
    </row>
    <row r="192" spans="3:3" x14ac:dyDescent="0.25">
      <c r="C192" s="283"/>
    </row>
    <row r="193" spans="3:3" x14ac:dyDescent="0.25">
      <c r="C193" s="283"/>
    </row>
    <row r="194" spans="3:3" x14ac:dyDescent="0.25">
      <c r="C194" s="283"/>
    </row>
    <row r="195" spans="3:3" x14ac:dyDescent="0.25">
      <c r="C195" s="283"/>
    </row>
    <row r="196" spans="3:3" x14ac:dyDescent="0.25">
      <c r="C196" s="283"/>
    </row>
    <row r="197" spans="3:3" x14ac:dyDescent="0.25">
      <c r="C197" s="283"/>
    </row>
    <row r="198" spans="3:3" x14ac:dyDescent="0.25">
      <c r="C198" s="283"/>
    </row>
    <row r="199" spans="3:3" x14ac:dyDescent="0.25">
      <c r="C199" s="283"/>
    </row>
    <row r="200" spans="3:3" x14ac:dyDescent="0.25">
      <c r="C200" s="283"/>
    </row>
    <row r="201" spans="3:3" x14ac:dyDescent="0.25">
      <c r="C201" s="283"/>
    </row>
    <row r="202" spans="3:3" x14ac:dyDescent="0.25">
      <c r="C202" s="283"/>
    </row>
    <row r="203" spans="3:3" x14ac:dyDescent="0.25">
      <c r="C203" s="283"/>
    </row>
    <row r="204" spans="3:3" x14ac:dyDescent="0.25">
      <c r="C204" s="283"/>
    </row>
    <row r="205" spans="3:3" x14ac:dyDescent="0.25">
      <c r="C205" s="283"/>
    </row>
    <row r="206" spans="3:3" x14ac:dyDescent="0.25">
      <c r="C206" s="283"/>
    </row>
    <row r="207" spans="3:3" x14ac:dyDescent="0.25">
      <c r="C207" s="283"/>
    </row>
    <row r="208" spans="3:3" x14ac:dyDescent="0.25">
      <c r="C208" s="283"/>
    </row>
    <row r="209" spans="3:3" x14ac:dyDescent="0.25">
      <c r="C209" s="283"/>
    </row>
    <row r="210" spans="3:3" x14ac:dyDescent="0.25">
      <c r="C210" s="283"/>
    </row>
    <row r="211" spans="3:3" x14ac:dyDescent="0.25">
      <c r="C211" s="283"/>
    </row>
    <row r="212" spans="3:3" x14ac:dyDescent="0.25">
      <c r="C212" s="283"/>
    </row>
    <row r="213" spans="3:3" x14ac:dyDescent="0.25">
      <c r="C213" s="283"/>
    </row>
    <row r="214" spans="3:3" x14ac:dyDescent="0.25">
      <c r="C214" s="283"/>
    </row>
    <row r="215" spans="3:3" x14ac:dyDescent="0.25">
      <c r="C215" s="283"/>
    </row>
    <row r="216" spans="3:3" x14ac:dyDescent="0.25">
      <c r="C216" s="283"/>
    </row>
    <row r="217" spans="3:3" x14ac:dyDescent="0.25">
      <c r="C217" s="283"/>
    </row>
    <row r="218" spans="3:3" x14ac:dyDescent="0.25">
      <c r="C218" s="283"/>
    </row>
    <row r="219" spans="3:3" x14ac:dyDescent="0.25">
      <c r="C219" s="283"/>
    </row>
    <row r="220" spans="3:3" x14ac:dyDescent="0.25">
      <c r="C220" s="283"/>
    </row>
    <row r="221" spans="3:3" x14ac:dyDescent="0.25">
      <c r="C221" s="283"/>
    </row>
    <row r="222" spans="3:3" x14ac:dyDescent="0.25">
      <c r="C222" s="283"/>
    </row>
    <row r="223" spans="3:3" x14ac:dyDescent="0.25">
      <c r="C223" s="283"/>
    </row>
    <row r="224" spans="3:3" x14ac:dyDescent="0.25">
      <c r="C224" s="283"/>
    </row>
    <row r="225" spans="3:3" x14ac:dyDescent="0.25">
      <c r="C225" s="283"/>
    </row>
    <row r="226" spans="3:3" x14ac:dyDescent="0.25">
      <c r="C226" s="283"/>
    </row>
    <row r="227" spans="3:3" x14ac:dyDescent="0.25">
      <c r="C227" s="283"/>
    </row>
    <row r="228" spans="3:3" x14ac:dyDescent="0.25">
      <c r="C228" s="283"/>
    </row>
    <row r="229" spans="3:3" x14ac:dyDescent="0.25">
      <c r="C229" s="283"/>
    </row>
    <row r="230" spans="3:3" x14ac:dyDescent="0.25">
      <c r="C230" s="283"/>
    </row>
    <row r="231" spans="3:3" x14ac:dyDescent="0.25">
      <c r="C231" s="283"/>
    </row>
    <row r="232" spans="3:3" x14ac:dyDescent="0.25">
      <c r="C232" s="283"/>
    </row>
    <row r="233" spans="3:3" x14ac:dyDescent="0.25">
      <c r="C233" s="283"/>
    </row>
    <row r="234" spans="3:3" x14ac:dyDescent="0.25">
      <c r="C234" s="283"/>
    </row>
    <row r="235" spans="3:3" x14ac:dyDescent="0.25">
      <c r="C235" s="283"/>
    </row>
    <row r="236" spans="3:3" x14ac:dyDescent="0.25">
      <c r="C236" s="283"/>
    </row>
    <row r="237" spans="3:3" x14ac:dyDescent="0.25">
      <c r="C237" s="283"/>
    </row>
    <row r="238" spans="3:3" x14ac:dyDescent="0.25">
      <c r="C238" s="283"/>
    </row>
    <row r="239" spans="3:3" x14ac:dyDescent="0.25">
      <c r="C239" s="283"/>
    </row>
    <row r="240" spans="3:3" x14ac:dyDescent="0.25">
      <c r="C240" s="283"/>
    </row>
    <row r="241" spans="3:3" x14ac:dyDescent="0.25">
      <c r="C241" s="283"/>
    </row>
    <row r="242" spans="3:3" x14ac:dyDescent="0.25">
      <c r="C242" s="283"/>
    </row>
    <row r="243" spans="3:3" x14ac:dyDescent="0.25">
      <c r="C243" s="283"/>
    </row>
    <row r="244" spans="3:3" x14ac:dyDescent="0.25">
      <c r="C244" s="283"/>
    </row>
    <row r="245" spans="3:3" x14ac:dyDescent="0.25">
      <c r="C245" s="283"/>
    </row>
    <row r="246" spans="3:3" x14ac:dyDescent="0.25">
      <c r="C246" s="283"/>
    </row>
    <row r="247" spans="3:3" x14ac:dyDescent="0.25">
      <c r="C247" s="283"/>
    </row>
    <row r="248" spans="3:3" x14ac:dyDescent="0.25">
      <c r="C248" s="283"/>
    </row>
    <row r="249" spans="3:3" x14ac:dyDescent="0.25">
      <c r="C249" s="283"/>
    </row>
    <row r="250" spans="3:3" x14ac:dyDescent="0.25">
      <c r="C250" s="283"/>
    </row>
    <row r="251" spans="3:3" x14ac:dyDescent="0.25">
      <c r="C251" s="283"/>
    </row>
    <row r="252" spans="3:3" x14ac:dyDescent="0.25">
      <c r="C252" s="283"/>
    </row>
    <row r="253" spans="3:3" x14ac:dyDescent="0.25">
      <c r="C253" s="283"/>
    </row>
    <row r="254" spans="3:3" x14ac:dyDescent="0.25">
      <c r="C254" s="283"/>
    </row>
  </sheetData>
  <protectedRanges>
    <protectedRange sqref="B2:C2" name="Range25"/>
    <protectedRange sqref="F74" name="Range23"/>
    <protectedRange sqref="F52" name="Range21"/>
    <protectedRange sqref="E65:F66 D78:F78 D68:F68 F79:F80 D70:F70 D72:F72 D82:F82 E83:E84 F73:F74 D76:F76" name="Range5"/>
    <protectedRange sqref="D33:F33 D43:F43 D35:F35 F30:F31 D45:F45 D46 E36:E37 D39:F39 D29:F29 F46:F48 E40:E41" name="Range3"/>
    <protectedRange sqref="D23:F23 D25:F25 F18:F19 D21:F21 D15:F15 D11:F11 D13:F13 F26:F27 D17:F17" name="Range2"/>
    <protectedRange sqref="D50:F50 D60:F60 E51:F52 F61:F64 D56:F56 E55:E57 D54:F54" name="Range4"/>
    <protectedRange sqref="F51" name="Range20"/>
    <protectedRange sqref="F46" name="Range22"/>
  </protectedRanges>
  <mergeCells count="13">
    <mergeCell ref="A86:F86"/>
    <mergeCell ref="A87:F87"/>
    <mergeCell ref="A88:F88"/>
    <mergeCell ref="A89:F89"/>
    <mergeCell ref="E1:F1"/>
    <mergeCell ref="B2:E2"/>
    <mergeCell ref="B3:F3"/>
    <mergeCell ref="C4:F4"/>
    <mergeCell ref="E5:F5"/>
    <mergeCell ref="A6:A8"/>
    <mergeCell ref="B6:C7"/>
    <mergeCell ref="D6:F6"/>
    <mergeCell ref="D7:D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grutyun</vt:lpstr>
      <vt:lpstr>1.ekamutner</vt:lpstr>
      <vt:lpstr>2.Gorcarnakan tsaxs</vt:lpstr>
      <vt:lpstr>3.Tntesagitakan tsaxs</vt:lpstr>
      <vt:lpstr>4.Devicit</vt:lpstr>
      <vt:lpstr>Dificiti caxs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 1</cp:lastModifiedBy>
  <cp:lastPrinted>2026-01-07T12:35:52Z</cp:lastPrinted>
  <dcterms:created xsi:type="dcterms:W3CDTF">2014-12-23T06:44:04Z</dcterms:created>
  <dcterms:modified xsi:type="dcterms:W3CDTF">2026-02-13T07:21:59Z</dcterms:modified>
</cp:coreProperties>
</file>